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 \TC\Clientes\GIZ\COMPITE\Entregables\Herramientas calculo\"/>
    </mc:Choice>
  </mc:AlternateContent>
  <bookViews>
    <workbookView xWindow="0" yWindow="0" windowWidth="15360" windowHeight="7755" activeTab="3"/>
  </bookViews>
  <sheets>
    <sheet name="1. Datos entrada" sheetId="1" r:id="rId1"/>
    <sheet name="2. Análisis de consumos" sheetId="5" r:id="rId2"/>
    <sheet name="Hipotesis" sheetId="7" r:id="rId3"/>
    <sheet name="MAE Control Energia y Demanda" sheetId="6" r:id="rId4"/>
    <sheet name="MAE Banco de capacitores" sheetId="8" r:id="rId5"/>
    <sheet name="MAE Peak Shaving" sheetId="9" r:id="rId6"/>
  </sheets>
  <definedNames>
    <definedName name="_xlnm.Print_Area" localSheetId="0">'1. Datos entrada'!$A$2:$J$144</definedName>
    <definedName name="_xlnm.Print_Area" localSheetId="1">'2. Análisis de consumos'!$A$1:$I$167</definedName>
    <definedName name="_xlnm.Print_Area" localSheetId="2">Hipotesis!$A$1:$J$40</definedName>
    <definedName name="_xlnm.Print_Area" localSheetId="4">'MAE Banco de capacitores'!$A$1:$G$37</definedName>
    <definedName name="_xlnm.Print_Area" localSheetId="3">'MAE Control Energia y Demanda'!$A$1:$J$269</definedName>
    <definedName name="_xlnm.Print_Area" localSheetId="5">'MAE Peak Shaving'!$A$1:$J$120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5" i="6" l="1"/>
  <c r="G120" i="6"/>
  <c r="G64" i="6"/>
  <c r="E174" i="6"/>
  <c r="E119" i="6"/>
  <c r="E63" i="6"/>
  <c r="F64" i="6"/>
  <c r="E62" i="6" l="1"/>
  <c r="D28" i="8" l="1"/>
  <c r="J219" i="6"/>
  <c r="J220" i="6"/>
  <c r="J221" i="6"/>
  <c r="J222" i="6"/>
  <c r="J223" i="6"/>
  <c r="J224" i="6"/>
  <c r="J225" i="6"/>
  <c r="J226" i="6"/>
  <c r="J227" i="6"/>
  <c r="J228" i="6"/>
  <c r="J229" i="6"/>
  <c r="J218" i="6"/>
  <c r="J230" i="6" s="1"/>
  <c r="B193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27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B17" i="6"/>
  <c r="C17" i="6"/>
  <c r="D17" i="6"/>
  <c r="B18" i="6"/>
  <c r="C18" i="6"/>
  <c r="D18" i="6"/>
  <c r="E18" i="6" s="1"/>
  <c r="B19" i="6"/>
  <c r="C19" i="6"/>
  <c r="D19" i="6"/>
  <c r="B20" i="6"/>
  <c r="C20" i="6"/>
  <c r="D20" i="6"/>
  <c r="B21" i="6"/>
  <c r="C21" i="6"/>
  <c r="D21" i="6"/>
  <c r="B22" i="6"/>
  <c r="C22" i="6"/>
  <c r="D22" i="6"/>
  <c r="B23" i="6"/>
  <c r="C23" i="6"/>
  <c r="D23" i="6"/>
  <c r="B24" i="6"/>
  <c r="C24" i="6"/>
  <c r="D24" i="6"/>
  <c r="B25" i="6"/>
  <c r="C25" i="6"/>
  <c r="D25" i="6"/>
  <c r="B26" i="6"/>
  <c r="C26" i="6"/>
  <c r="D26" i="6"/>
  <c r="B27" i="6"/>
  <c r="C27" i="6"/>
  <c r="D27" i="6"/>
  <c r="B28" i="6"/>
  <c r="C28" i="6"/>
  <c r="D28" i="6"/>
  <c r="B29" i="6"/>
  <c r="C29" i="6"/>
  <c r="D29" i="6"/>
  <c r="B30" i="6"/>
  <c r="C30" i="6"/>
  <c r="D30" i="6"/>
  <c r="B31" i="6"/>
  <c r="C31" i="6"/>
  <c r="D31" i="6"/>
  <c r="B32" i="6"/>
  <c r="C32" i="6"/>
  <c r="D32" i="6"/>
  <c r="B33" i="6"/>
  <c r="C33" i="6"/>
  <c r="D33" i="6"/>
  <c r="B34" i="6"/>
  <c r="C34" i="6"/>
  <c r="D34" i="6"/>
  <c r="E34" i="6" s="1"/>
  <c r="B35" i="6"/>
  <c r="C35" i="6"/>
  <c r="D35" i="6"/>
  <c r="B36" i="6"/>
  <c r="C36" i="6"/>
  <c r="D36" i="6"/>
  <c r="B37" i="6"/>
  <c r="C37" i="6"/>
  <c r="D37" i="6"/>
  <c r="B38" i="6"/>
  <c r="C38" i="6"/>
  <c r="D38" i="6"/>
  <c r="B39" i="6"/>
  <c r="C39" i="6"/>
  <c r="D39" i="6"/>
  <c r="B40" i="6"/>
  <c r="C40" i="6"/>
  <c r="D40" i="6"/>
  <c r="B41" i="6"/>
  <c r="C41" i="6"/>
  <c r="D41" i="6"/>
  <c r="B42" i="6"/>
  <c r="C42" i="6"/>
  <c r="D42" i="6"/>
  <c r="B43" i="6"/>
  <c r="C43" i="6"/>
  <c r="D43" i="6"/>
  <c r="B44" i="6"/>
  <c r="C44" i="6"/>
  <c r="D44" i="6"/>
  <c r="B45" i="6"/>
  <c r="C45" i="6"/>
  <c r="D45" i="6"/>
  <c r="B46" i="6"/>
  <c r="C46" i="6"/>
  <c r="D46" i="6"/>
  <c r="B47" i="6"/>
  <c r="C47" i="6"/>
  <c r="D47" i="6"/>
  <c r="B48" i="6"/>
  <c r="C48" i="6"/>
  <c r="D48" i="6"/>
  <c r="B49" i="6"/>
  <c r="C49" i="6"/>
  <c r="D49" i="6"/>
  <c r="B50" i="6"/>
  <c r="C50" i="6"/>
  <c r="D50" i="6"/>
  <c r="E50" i="6" s="1"/>
  <c r="B51" i="6"/>
  <c r="C51" i="6"/>
  <c r="D51" i="6"/>
  <c r="B52" i="6"/>
  <c r="C52" i="6"/>
  <c r="D52" i="6"/>
  <c r="B53" i="6"/>
  <c r="C53" i="6"/>
  <c r="D53" i="6"/>
  <c r="B54" i="6"/>
  <c r="C54" i="6"/>
  <c r="D54" i="6"/>
  <c r="B55" i="6"/>
  <c r="C55" i="6"/>
  <c r="D55" i="6"/>
  <c r="B56" i="6"/>
  <c r="C56" i="6"/>
  <c r="D56" i="6"/>
  <c r="B57" i="6"/>
  <c r="C57" i="6"/>
  <c r="D57" i="6"/>
  <c r="B58" i="6"/>
  <c r="C58" i="6"/>
  <c r="D58" i="6"/>
  <c r="B59" i="6"/>
  <c r="C59" i="6"/>
  <c r="D59" i="6"/>
  <c r="B60" i="6"/>
  <c r="C60" i="6"/>
  <c r="D60" i="6"/>
  <c r="B61" i="6"/>
  <c r="C61" i="6"/>
  <c r="D61" i="6"/>
  <c r="B62" i="6"/>
  <c r="C62" i="6"/>
  <c r="D62" i="6"/>
  <c r="F16" i="6"/>
  <c r="C16" i="6"/>
  <c r="D16" i="6"/>
  <c r="B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16" i="6"/>
  <c r="B59" i="5"/>
  <c r="D59" i="5" s="1"/>
  <c r="C71" i="5"/>
  <c r="C60" i="5"/>
  <c r="C61" i="5"/>
  <c r="C62" i="5"/>
  <c r="C63" i="5"/>
  <c r="C64" i="5"/>
  <c r="C65" i="5"/>
  <c r="C66" i="5"/>
  <c r="C67" i="5"/>
  <c r="C68" i="5"/>
  <c r="C69" i="5"/>
  <c r="C70" i="5"/>
  <c r="C59" i="5"/>
  <c r="B60" i="5"/>
  <c r="B61" i="5"/>
  <c r="B62" i="5"/>
  <c r="B63" i="5"/>
  <c r="B64" i="5"/>
  <c r="B65" i="5"/>
  <c r="B66" i="5"/>
  <c r="B67" i="5"/>
  <c r="B68" i="5"/>
  <c r="B69" i="5"/>
  <c r="B70" i="5"/>
  <c r="F38" i="5"/>
  <c r="F39" i="5"/>
  <c r="F40" i="5"/>
  <c r="F41" i="5"/>
  <c r="F42" i="5"/>
  <c r="F43" i="5"/>
  <c r="F44" i="5"/>
  <c r="F45" i="5"/>
  <c r="F46" i="5"/>
  <c r="F47" i="5"/>
  <c r="F48" i="5"/>
  <c r="F49" i="5"/>
  <c r="F37" i="5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11" i="1"/>
  <c r="I79" i="1"/>
  <c r="I80" i="1"/>
  <c r="I81" i="1"/>
  <c r="I82" i="1"/>
  <c r="I83" i="1"/>
  <c r="I84" i="1"/>
  <c r="I85" i="1"/>
  <c r="I86" i="1"/>
  <c r="I87" i="1"/>
  <c r="I88" i="1"/>
  <c r="I89" i="1"/>
  <c r="I90" i="1"/>
  <c r="I78" i="1"/>
  <c r="G73" i="1"/>
  <c r="H73" i="1"/>
  <c r="I73" i="1"/>
  <c r="J73" i="1"/>
  <c r="F73" i="1"/>
  <c r="D56" i="1"/>
  <c r="E56" i="1"/>
  <c r="C56" i="1"/>
  <c r="J45" i="1"/>
  <c r="J46" i="1"/>
  <c r="J47" i="1"/>
  <c r="J48" i="1"/>
  <c r="J49" i="1"/>
  <c r="J50" i="1"/>
  <c r="J51" i="1"/>
  <c r="J52" i="1"/>
  <c r="J53" i="1"/>
  <c r="J54" i="1"/>
  <c r="J55" i="1"/>
  <c r="J44" i="1"/>
  <c r="G62" i="6" l="1"/>
  <c r="E58" i="6"/>
  <c r="E54" i="6"/>
  <c r="G54" i="6" s="1"/>
  <c r="E46" i="6"/>
  <c r="G46" i="6" s="1"/>
  <c r="E42" i="6"/>
  <c r="E38" i="6"/>
  <c r="G38" i="6" s="1"/>
  <c r="E30" i="6"/>
  <c r="G30" i="6" s="1"/>
  <c r="E26" i="6"/>
  <c r="G26" i="6" s="1"/>
  <c r="E22" i="6"/>
  <c r="G22" i="6" s="1"/>
  <c r="E61" i="6"/>
  <c r="G61" i="6" s="1"/>
  <c r="E59" i="6"/>
  <c r="G59" i="6" s="1"/>
  <c r="E57" i="6"/>
  <c r="G57" i="6" s="1"/>
  <c r="E53" i="6"/>
  <c r="G53" i="6" s="1"/>
  <c r="E51" i="6"/>
  <c r="E49" i="6"/>
  <c r="G49" i="6" s="1"/>
  <c r="E47" i="6"/>
  <c r="G47" i="6" s="1"/>
  <c r="E45" i="6"/>
  <c r="G45" i="6" s="1"/>
  <c r="E43" i="6"/>
  <c r="E41" i="6"/>
  <c r="G41" i="6" s="1"/>
  <c r="E39" i="6"/>
  <c r="G39" i="6" s="1"/>
  <c r="E37" i="6"/>
  <c r="G37" i="6" s="1"/>
  <c r="E35" i="6"/>
  <c r="E33" i="6"/>
  <c r="G33" i="6" s="1"/>
  <c r="E31" i="6"/>
  <c r="G31" i="6" s="1"/>
  <c r="E29" i="6"/>
  <c r="G29" i="6" s="1"/>
  <c r="E27" i="6"/>
  <c r="G27" i="6" s="1"/>
  <c r="E25" i="6"/>
  <c r="G25" i="6" s="1"/>
  <c r="E23" i="6"/>
  <c r="G23" i="6" s="1"/>
  <c r="E21" i="6"/>
  <c r="G21" i="6" s="1"/>
  <c r="E19" i="6"/>
  <c r="E17" i="6"/>
  <c r="G17" i="6" s="1"/>
  <c r="E55" i="6"/>
  <c r="G55" i="6" s="1"/>
  <c r="E60" i="6"/>
  <c r="G60" i="6" s="1"/>
  <c r="E56" i="6"/>
  <c r="G56" i="6" s="1"/>
  <c r="E52" i="6"/>
  <c r="G52" i="6" s="1"/>
  <c r="E48" i="6"/>
  <c r="G48" i="6" s="1"/>
  <c r="E44" i="6"/>
  <c r="G44" i="6" s="1"/>
  <c r="E40" i="6"/>
  <c r="G40" i="6" s="1"/>
  <c r="E36" i="6"/>
  <c r="G36" i="6" s="1"/>
  <c r="E32" i="6"/>
  <c r="G32" i="6" s="1"/>
  <c r="E28" i="6"/>
  <c r="G28" i="6" s="1"/>
  <c r="E24" i="6"/>
  <c r="G24" i="6" s="1"/>
  <c r="E20" i="6"/>
  <c r="G20" i="6" s="1"/>
  <c r="G51" i="6"/>
  <c r="G43" i="6"/>
  <c r="G35" i="6"/>
  <c r="G19" i="6"/>
  <c r="G58" i="6"/>
  <c r="G50" i="6"/>
  <c r="G42" i="6"/>
  <c r="G34" i="6"/>
  <c r="G18" i="6"/>
  <c r="G16" i="6"/>
  <c r="B71" i="5"/>
  <c r="E61" i="1"/>
  <c r="F254" i="6"/>
  <c r="F255" i="6"/>
  <c r="F256" i="6"/>
  <c r="F257" i="6"/>
  <c r="F258" i="6"/>
  <c r="F259" i="6"/>
  <c r="F260" i="6"/>
  <c r="F261" i="6"/>
  <c r="F262" i="6"/>
  <c r="F263" i="6"/>
  <c r="F264" i="6"/>
  <c r="F253" i="6"/>
  <c r="D254" i="6"/>
  <c r="D255" i="6"/>
  <c r="D256" i="6"/>
  <c r="D257" i="6"/>
  <c r="D258" i="6"/>
  <c r="D259" i="6"/>
  <c r="D260" i="6"/>
  <c r="D261" i="6"/>
  <c r="D262" i="6"/>
  <c r="D263" i="6"/>
  <c r="D264" i="6"/>
  <c r="D253" i="6"/>
  <c r="C254" i="6"/>
  <c r="C255" i="6"/>
  <c r="C256" i="6"/>
  <c r="C257" i="6"/>
  <c r="C258" i="6"/>
  <c r="C259" i="6"/>
  <c r="C260" i="6"/>
  <c r="C261" i="6"/>
  <c r="C262" i="6"/>
  <c r="C263" i="6"/>
  <c r="C264" i="6"/>
  <c r="C253" i="6"/>
  <c r="B254" i="6"/>
  <c r="B255" i="6"/>
  <c r="B256" i="6"/>
  <c r="B257" i="6"/>
  <c r="B258" i="6"/>
  <c r="B259" i="6"/>
  <c r="B260" i="6"/>
  <c r="B261" i="6"/>
  <c r="B262" i="6"/>
  <c r="B263" i="6"/>
  <c r="B264" i="6"/>
  <c r="B253" i="6"/>
  <c r="G63" i="6" l="1"/>
  <c r="E78" i="1"/>
  <c r="H78" i="1" s="1"/>
  <c r="E79" i="1"/>
  <c r="H79" i="1" s="1"/>
  <c r="E80" i="1"/>
  <c r="H80" i="1" s="1"/>
  <c r="E81" i="1"/>
  <c r="H81" i="1" s="1"/>
  <c r="E82" i="1"/>
  <c r="H82" i="1" s="1"/>
  <c r="E83" i="1"/>
  <c r="H83" i="1" s="1"/>
  <c r="E84" i="1"/>
  <c r="H84" i="1" s="1"/>
  <c r="E85" i="1"/>
  <c r="H85" i="1" s="1"/>
  <c r="E86" i="1"/>
  <c r="H86" i="1" s="1"/>
  <c r="E87" i="1"/>
  <c r="H87" i="1" s="1"/>
  <c r="E88" i="1"/>
  <c r="H88" i="1" s="1"/>
  <c r="E89" i="1"/>
  <c r="H89" i="1" s="1"/>
  <c r="C13" i="8" l="1"/>
  <c r="B219" i="6" l="1"/>
  <c r="B236" i="6" s="1"/>
  <c r="C219" i="6"/>
  <c r="D219" i="6"/>
  <c r="D236" i="6" s="1"/>
  <c r="F219" i="6"/>
  <c r="G219" i="6"/>
  <c r="H219" i="6"/>
  <c r="B220" i="6"/>
  <c r="B237" i="6" s="1"/>
  <c r="C220" i="6"/>
  <c r="C237" i="6" s="1"/>
  <c r="D220" i="6"/>
  <c r="D237" i="6" s="1"/>
  <c r="F220" i="6"/>
  <c r="G220" i="6"/>
  <c r="H220" i="6"/>
  <c r="B221" i="6"/>
  <c r="B238" i="6" s="1"/>
  <c r="C221" i="6"/>
  <c r="C238" i="6" s="1"/>
  <c r="D221" i="6"/>
  <c r="D238" i="6" s="1"/>
  <c r="E256" i="6" s="1"/>
  <c r="G256" i="6" s="1"/>
  <c r="H256" i="6" s="1"/>
  <c r="F221" i="6"/>
  <c r="G221" i="6"/>
  <c r="H221" i="6"/>
  <c r="B222" i="6"/>
  <c r="B239" i="6" s="1"/>
  <c r="C222" i="6"/>
  <c r="C239" i="6" s="1"/>
  <c r="D222" i="6"/>
  <c r="D239" i="6" s="1"/>
  <c r="F222" i="6"/>
  <c r="G222" i="6"/>
  <c r="H222" i="6"/>
  <c r="B223" i="6"/>
  <c r="B240" i="6" s="1"/>
  <c r="C223" i="6"/>
  <c r="C240" i="6" s="1"/>
  <c r="D223" i="6"/>
  <c r="D240" i="6" s="1"/>
  <c r="E258" i="6" s="1"/>
  <c r="G258" i="6" s="1"/>
  <c r="H258" i="6" s="1"/>
  <c r="F223" i="6"/>
  <c r="G223" i="6"/>
  <c r="H223" i="6"/>
  <c r="B224" i="6"/>
  <c r="B241" i="6" s="1"/>
  <c r="C224" i="6"/>
  <c r="C241" i="6" s="1"/>
  <c r="D224" i="6"/>
  <c r="D241" i="6" s="1"/>
  <c r="F224" i="6"/>
  <c r="G224" i="6"/>
  <c r="H224" i="6"/>
  <c r="B225" i="6"/>
  <c r="B242" i="6" s="1"/>
  <c r="C225" i="6"/>
  <c r="C242" i="6" s="1"/>
  <c r="D225" i="6"/>
  <c r="D242" i="6" s="1"/>
  <c r="E260" i="6" s="1"/>
  <c r="G260" i="6" s="1"/>
  <c r="H260" i="6" s="1"/>
  <c r="F225" i="6"/>
  <c r="G225" i="6"/>
  <c r="H225" i="6"/>
  <c r="B226" i="6"/>
  <c r="B243" i="6" s="1"/>
  <c r="C226" i="6"/>
  <c r="C243" i="6" s="1"/>
  <c r="D226" i="6"/>
  <c r="D243" i="6" s="1"/>
  <c r="F226" i="6"/>
  <c r="G226" i="6"/>
  <c r="H226" i="6"/>
  <c r="B227" i="6"/>
  <c r="B244" i="6" s="1"/>
  <c r="C227" i="6"/>
  <c r="C244" i="6" s="1"/>
  <c r="D227" i="6"/>
  <c r="D244" i="6" s="1"/>
  <c r="E262" i="6" s="1"/>
  <c r="G262" i="6" s="1"/>
  <c r="H262" i="6" s="1"/>
  <c r="F227" i="6"/>
  <c r="G227" i="6"/>
  <c r="H227" i="6"/>
  <c r="B228" i="6"/>
  <c r="B245" i="6" s="1"/>
  <c r="C228" i="6"/>
  <c r="C245" i="6" s="1"/>
  <c r="D228" i="6"/>
  <c r="D245" i="6" s="1"/>
  <c r="F228" i="6"/>
  <c r="G228" i="6"/>
  <c r="H228" i="6"/>
  <c r="B229" i="6"/>
  <c r="B246" i="6" s="1"/>
  <c r="C229" i="6"/>
  <c r="C246" i="6" s="1"/>
  <c r="D229" i="6"/>
  <c r="D246" i="6" s="1"/>
  <c r="E264" i="6" s="1"/>
  <c r="G264" i="6" s="1"/>
  <c r="H264" i="6" s="1"/>
  <c r="F229" i="6"/>
  <c r="G229" i="6"/>
  <c r="H229" i="6"/>
  <c r="C218" i="6"/>
  <c r="C235" i="6" s="1"/>
  <c r="D218" i="6"/>
  <c r="D235" i="6" s="1"/>
  <c r="F218" i="6"/>
  <c r="G218" i="6"/>
  <c r="H218" i="6"/>
  <c r="B218" i="6"/>
  <c r="B235" i="6" s="1"/>
  <c r="E263" i="6" l="1"/>
  <c r="G263" i="6" s="1"/>
  <c r="H263" i="6" s="1"/>
  <c r="E261" i="6"/>
  <c r="G261" i="6" s="1"/>
  <c r="H261" i="6" s="1"/>
  <c r="I261" i="6" s="1"/>
  <c r="E259" i="6"/>
  <c r="G259" i="6" s="1"/>
  <c r="H259" i="6" s="1"/>
  <c r="I259" i="6" s="1"/>
  <c r="E257" i="6"/>
  <c r="G257" i="6" s="1"/>
  <c r="H257" i="6" s="1"/>
  <c r="E255" i="6"/>
  <c r="G255" i="6" s="1"/>
  <c r="H255" i="6" s="1"/>
  <c r="B265" i="6"/>
  <c r="E253" i="6"/>
  <c r="G253" i="6" s="1"/>
  <c r="H253" i="6" s="1"/>
  <c r="D265" i="6"/>
  <c r="E245" i="6"/>
  <c r="I229" i="6"/>
  <c r="F246" i="6" s="1"/>
  <c r="I226" i="6"/>
  <c r="F243" i="6" s="1"/>
  <c r="G243" i="6" s="1"/>
  <c r="H243" i="6" s="1"/>
  <c r="I225" i="6"/>
  <c r="F242" i="6" s="1"/>
  <c r="I224" i="6"/>
  <c r="F241" i="6" s="1"/>
  <c r="I222" i="6"/>
  <c r="F239" i="6" s="1"/>
  <c r="I221" i="6"/>
  <c r="F238" i="6" s="1"/>
  <c r="G238" i="6" s="1"/>
  <c r="H238" i="6" s="1"/>
  <c r="I220" i="6"/>
  <c r="F237" i="6" s="1"/>
  <c r="E243" i="6"/>
  <c r="E241" i="6"/>
  <c r="E239" i="6"/>
  <c r="B247" i="6"/>
  <c r="I227" i="6"/>
  <c r="F244" i="6" s="1"/>
  <c r="I223" i="6"/>
  <c r="F240" i="6" s="1"/>
  <c r="G240" i="6" s="1"/>
  <c r="H240" i="6" s="1"/>
  <c r="I219" i="6"/>
  <c r="F236" i="6" s="1"/>
  <c r="D247" i="6"/>
  <c r="E237" i="6"/>
  <c r="D230" i="6"/>
  <c r="E235" i="6"/>
  <c r="E246" i="6"/>
  <c r="I264" i="6" s="1"/>
  <c r="E242" i="6"/>
  <c r="I260" i="6" s="1"/>
  <c r="E238" i="6"/>
  <c r="I256" i="6" s="1"/>
  <c r="E244" i="6"/>
  <c r="I262" i="6" s="1"/>
  <c r="E240" i="6"/>
  <c r="I258" i="6" s="1"/>
  <c r="C230" i="6"/>
  <c r="C236" i="6"/>
  <c r="H230" i="6"/>
  <c r="I228" i="6"/>
  <c r="F245" i="6" s="1"/>
  <c r="G230" i="6"/>
  <c r="F230" i="6"/>
  <c r="B230" i="6"/>
  <c r="I218" i="6"/>
  <c r="F235" i="6" s="1"/>
  <c r="D114" i="9"/>
  <c r="G245" i="6" l="1"/>
  <c r="H245" i="6" s="1"/>
  <c r="G237" i="6"/>
  <c r="H237" i="6" s="1"/>
  <c r="G239" i="6"/>
  <c r="H239" i="6" s="1"/>
  <c r="G246" i="6"/>
  <c r="H246" i="6" s="1"/>
  <c r="G244" i="6"/>
  <c r="H244" i="6" s="1"/>
  <c r="G241" i="6"/>
  <c r="H241" i="6" s="1"/>
  <c r="I255" i="6"/>
  <c r="I263" i="6"/>
  <c r="I253" i="6"/>
  <c r="G235" i="6"/>
  <c r="H235" i="6" s="1"/>
  <c r="G242" i="6"/>
  <c r="H242" i="6" s="1"/>
  <c r="I257" i="6"/>
  <c r="E236" i="6"/>
  <c r="G236" i="6" s="1"/>
  <c r="H236" i="6" s="1"/>
  <c r="I230" i="6"/>
  <c r="F247" i="6"/>
  <c r="C247" i="6"/>
  <c r="C108" i="9"/>
  <c r="B108" i="9"/>
  <c r="C107" i="9"/>
  <c r="B107" i="9"/>
  <c r="A108" i="9"/>
  <c r="A107" i="9"/>
  <c r="B94" i="9"/>
  <c r="E247" i="6" l="1"/>
  <c r="C265" i="6"/>
  <c r="E254" i="6"/>
  <c r="G247" i="6"/>
  <c r="E66" i="9"/>
  <c r="E67" i="9"/>
  <c r="E68" i="9"/>
  <c r="E69" i="9"/>
  <c r="E70" i="9"/>
  <c r="E71" i="9"/>
  <c r="E72" i="9"/>
  <c r="E73" i="9"/>
  <c r="E74" i="9"/>
  <c r="E75" i="9"/>
  <c r="E76" i="9"/>
  <c r="E65" i="9"/>
  <c r="B62" i="9"/>
  <c r="B61" i="9"/>
  <c r="B34" i="9"/>
  <c r="D16" i="9"/>
  <c r="E16" i="9"/>
  <c r="D17" i="9"/>
  <c r="E17" i="9"/>
  <c r="D18" i="9"/>
  <c r="E18" i="9"/>
  <c r="D19" i="9"/>
  <c r="E19" i="9"/>
  <c r="D20" i="9"/>
  <c r="E20" i="9"/>
  <c r="D21" i="9"/>
  <c r="E21" i="9"/>
  <c r="D22" i="9"/>
  <c r="E22" i="9"/>
  <c r="D23" i="9"/>
  <c r="E23" i="9"/>
  <c r="D24" i="9"/>
  <c r="E24" i="9"/>
  <c r="D25" i="9"/>
  <c r="E25" i="9"/>
  <c r="D26" i="9"/>
  <c r="E26" i="9"/>
  <c r="E15" i="9"/>
  <c r="D15" i="9"/>
  <c r="C16" i="9"/>
  <c r="C17" i="9"/>
  <c r="C18" i="9"/>
  <c r="C19" i="9"/>
  <c r="C20" i="9"/>
  <c r="C21" i="9"/>
  <c r="C22" i="9"/>
  <c r="C23" i="9"/>
  <c r="C24" i="9"/>
  <c r="C25" i="9"/>
  <c r="C26" i="9"/>
  <c r="C27" i="9"/>
  <c r="C15" i="9"/>
  <c r="B14" i="9"/>
  <c r="D13" i="8"/>
  <c r="F175" i="6"/>
  <c r="F120" i="6"/>
  <c r="D9" i="8"/>
  <c r="D12" i="8" s="1"/>
  <c r="D11" i="8"/>
  <c r="D14" i="8" l="1"/>
  <c r="D16" i="8" s="1"/>
  <c r="D15" i="8"/>
  <c r="E265" i="6"/>
  <c r="G254" i="6"/>
  <c r="H254" i="6" s="1"/>
  <c r="I254" i="6" s="1"/>
  <c r="I265" i="6" s="1"/>
  <c r="D67" i="5"/>
  <c r="D63" i="5"/>
  <c r="D70" i="5"/>
  <c r="D66" i="5"/>
  <c r="D62" i="5"/>
  <c r="D68" i="5"/>
  <c r="D64" i="5"/>
  <c r="D60" i="5"/>
  <c r="D69" i="5"/>
  <c r="D65" i="5"/>
  <c r="D61" i="5"/>
  <c r="H247" i="6"/>
  <c r="E77" i="9"/>
  <c r="D27" i="9"/>
  <c r="E27" i="9"/>
  <c r="D71" i="5" l="1"/>
  <c r="B194" i="6"/>
  <c r="B90" i="1"/>
  <c r="C90" i="1"/>
  <c r="D90" i="1"/>
  <c r="E90" i="1"/>
  <c r="F90" i="1"/>
  <c r="G90" i="1"/>
  <c r="D27" i="8" s="1"/>
  <c r="D29" i="8" s="1"/>
  <c r="D36" i="8" s="1"/>
  <c r="A94" i="9"/>
  <c r="B114" i="9" s="1"/>
  <c r="A73" i="6" l="1"/>
  <c r="A128" i="6" s="1"/>
  <c r="C73" i="6"/>
  <c r="C128" i="6" s="1"/>
  <c r="A74" i="6"/>
  <c r="A129" i="6" s="1"/>
  <c r="B74" i="6"/>
  <c r="B129" i="6" s="1"/>
  <c r="C74" i="6"/>
  <c r="C129" i="6" s="1"/>
  <c r="A75" i="6"/>
  <c r="A130" i="6" s="1"/>
  <c r="B75" i="6"/>
  <c r="B130" i="6" s="1"/>
  <c r="C75" i="6"/>
  <c r="C130" i="6" s="1"/>
  <c r="D75" i="6"/>
  <c r="A76" i="6"/>
  <c r="A131" i="6" s="1"/>
  <c r="B76" i="6"/>
  <c r="B131" i="6" s="1"/>
  <c r="C76" i="6"/>
  <c r="C131" i="6" s="1"/>
  <c r="D76" i="6"/>
  <c r="A77" i="6"/>
  <c r="A132" i="6" s="1"/>
  <c r="B77" i="6"/>
  <c r="B132" i="6" s="1"/>
  <c r="C77" i="6"/>
  <c r="C132" i="6" s="1"/>
  <c r="A78" i="6"/>
  <c r="A133" i="6" s="1"/>
  <c r="B78" i="6"/>
  <c r="B133" i="6" s="1"/>
  <c r="C78" i="6"/>
  <c r="C133" i="6" s="1"/>
  <c r="A79" i="6"/>
  <c r="A134" i="6" s="1"/>
  <c r="B79" i="6"/>
  <c r="B134" i="6" s="1"/>
  <c r="C79" i="6"/>
  <c r="C134" i="6" s="1"/>
  <c r="D79" i="6"/>
  <c r="E79" i="6" s="1"/>
  <c r="G79" i="6" s="1"/>
  <c r="A80" i="6"/>
  <c r="A135" i="6" s="1"/>
  <c r="C80" i="6"/>
  <c r="C135" i="6" s="1"/>
  <c r="D80" i="6"/>
  <c r="A81" i="6"/>
  <c r="A136" i="6" s="1"/>
  <c r="B81" i="6"/>
  <c r="B136" i="6" s="1"/>
  <c r="C81" i="6"/>
  <c r="C136" i="6" s="1"/>
  <c r="A82" i="6"/>
  <c r="A137" i="6" s="1"/>
  <c r="B82" i="6"/>
  <c r="B137" i="6" s="1"/>
  <c r="C82" i="6"/>
  <c r="C137" i="6" s="1"/>
  <c r="A83" i="6"/>
  <c r="A138" i="6" s="1"/>
  <c r="B83" i="6"/>
  <c r="B138" i="6" s="1"/>
  <c r="C83" i="6"/>
  <c r="C138" i="6" s="1"/>
  <c r="D83" i="6"/>
  <c r="A84" i="6"/>
  <c r="A139" i="6" s="1"/>
  <c r="B84" i="6"/>
  <c r="B139" i="6" s="1"/>
  <c r="C84" i="6"/>
  <c r="C139" i="6" s="1"/>
  <c r="D84" i="6"/>
  <c r="A85" i="6"/>
  <c r="A140" i="6" s="1"/>
  <c r="B85" i="6"/>
  <c r="B140" i="6" s="1"/>
  <c r="C85" i="6"/>
  <c r="C140" i="6" s="1"/>
  <c r="A86" i="6"/>
  <c r="A141" i="6" s="1"/>
  <c r="B86" i="6"/>
  <c r="B141" i="6" s="1"/>
  <c r="C86" i="6"/>
  <c r="C141" i="6" s="1"/>
  <c r="A87" i="6"/>
  <c r="A142" i="6" s="1"/>
  <c r="B87" i="6"/>
  <c r="B142" i="6" s="1"/>
  <c r="C87" i="6"/>
  <c r="C142" i="6" s="1"/>
  <c r="D87" i="6"/>
  <c r="E87" i="6" s="1"/>
  <c r="G87" i="6" s="1"/>
  <c r="A88" i="6"/>
  <c r="A143" i="6" s="1"/>
  <c r="B88" i="6"/>
  <c r="B143" i="6" s="1"/>
  <c r="C88" i="6"/>
  <c r="C143" i="6" s="1"/>
  <c r="D88" i="6"/>
  <c r="E88" i="6" s="1"/>
  <c r="G88" i="6" s="1"/>
  <c r="A89" i="6"/>
  <c r="A144" i="6" s="1"/>
  <c r="B89" i="6"/>
  <c r="B144" i="6" s="1"/>
  <c r="C89" i="6"/>
  <c r="C144" i="6" s="1"/>
  <c r="A90" i="6"/>
  <c r="A145" i="6" s="1"/>
  <c r="B90" i="6"/>
  <c r="B145" i="6" s="1"/>
  <c r="C90" i="6"/>
  <c r="C145" i="6" s="1"/>
  <c r="A91" i="6"/>
  <c r="A146" i="6" s="1"/>
  <c r="B91" i="6"/>
  <c r="B146" i="6" s="1"/>
  <c r="C91" i="6"/>
  <c r="C146" i="6" s="1"/>
  <c r="D91" i="6"/>
  <c r="A92" i="6"/>
  <c r="A147" i="6" s="1"/>
  <c r="B92" i="6"/>
  <c r="B147" i="6" s="1"/>
  <c r="C92" i="6"/>
  <c r="C147" i="6" s="1"/>
  <c r="D92" i="6"/>
  <c r="A93" i="6"/>
  <c r="A148" i="6" s="1"/>
  <c r="B93" i="6"/>
  <c r="B148" i="6" s="1"/>
  <c r="C93" i="6"/>
  <c r="C148" i="6" s="1"/>
  <c r="A94" i="6"/>
  <c r="A149" i="6" s="1"/>
  <c r="B94" i="6"/>
  <c r="B149" i="6" s="1"/>
  <c r="C94" i="6"/>
  <c r="C149" i="6" s="1"/>
  <c r="A95" i="6"/>
  <c r="A150" i="6" s="1"/>
  <c r="B95" i="6"/>
  <c r="B150" i="6" s="1"/>
  <c r="C95" i="6"/>
  <c r="C150" i="6" s="1"/>
  <c r="D95" i="6"/>
  <c r="E95" i="6" s="1"/>
  <c r="G95" i="6" s="1"/>
  <c r="A96" i="6"/>
  <c r="A151" i="6" s="1"/>
  <c r="C96" i="6"/>
  <c r="C151" i="6" s="1"/>
  <c r="D96" i="6"/>
  <c r="A97" i="6"/>
  <c r="A152" i="6" s="1"/>
  <c r="B97" i="6"/>
  <c r="B152" i="6" s="1"/>
  <c r="C97" i="6"/>
  <c r="C152" i="6" s="1"/>
  <c r="A98" i="6"/>
  <c r="A153" i="6" s="1"/>
  <c r="B98" i="6"/>
  <c r="B153" i="6" s="1"/>
  <c r="C98" i="6"/>
  <c r="C153" i="6" s="1"/>
  <c r="A99" i="6"/>
  <c r="A154" i="6" s="1"/>
  <c r="B99" i="6"/>
  <c r="B154" i="6" s="1"/>
  <c r="C99" i="6"/>
  <c r="C154" i="6" s="1"/>
  <c r="D99" i="6"/>
  <c r="E99" i="6" s="1"/>
  <c r="G99" i="6" s="1"/>
  <c r="A100" i="6"/>
  <c r="A155" i="6" s="1"/>
  <c r="B100" i="6"/>
  <c r="B155" i="6" s="1"/>
  <c r="C100" i="6"/>
  <c r="C155" i="6" s="1"/>
  <c r="D100" i="6"/>
  <c r="E100" i="6" s="1"/>
  <c r="G100" i="6" s="1"/>
  <c r="A101" i="6"/>
  <c r="A156" i="6" s="1"/>
  <c r="B101" i="6"/>
  <c r="B156" i="6" s="1"/>
  <c r="C101" i="6"/>
  <c r="C156" i="6" s="1"/>
  <c r="A102" i="6"/>
  <c r="A157" i="6" s="1"/>
  <c r="B102" i="6"/>
  <c r="B157" i="6" s="1"/>
  <c r="C102" i="6"/>
  <c r="C157" i="6" s="1"/>
  <c r="A103" i="6"/>
  <c r="A158" i="6" s="1"/>
  <c r="B103" i="6"/>
  <c r="B158" i="6" s="1"/>
  <c r="C103" i="6"/>
  <c r="C158" i="6" s="1"/>
  <c r="D103" i="6"/>
  <c r="A104" i="6"/>
  <c r="A159" i="6" s="1"/>
  <c r="B104" i="6"/>
  <c r="B159" i="6" s="1"/>
  <c r="C104" i="6"/>
  <c r="C159" i="6" s="1"/>
  <c r="D104" i="6"/>
  <c r="A105" i="6"/>
  <c r="A160" i="6" s="1"/>
  <c r="B105" i="6"/>
  <c r="B160" i="6" s="1"/>
  <c r="C105" i="6"/>
  <c r="C160" i="6" s="1"/>
  <c r="A106" i="6"/>
  <c r="A161" i="6" s="1"/>
  <c r="B106" i="6"/>
  <c r="B161" i="6" s="1"/>
  <c r="C106" i="6"/>
  <c r="C161" i="6" s="1"/>
  <c r="A107" i="6"/>
  <c r="A162" i="6" s="1"/>
  <c r="B107" i="6"/>
  <c r="B162" i="6" s="1"/>
  <c r="C107" i="6"/>
  <c r="C162" i="6" s="1"/>
  <c r="D107" i="6"/>
  <c r="E107" i="6" s="1"/>
  <c r="G107" i="6" s="1"/>
  <c r="A108" i="6"/>
  <c r="A163" i="6" s="1"/>
  <c r="B108" i="6"/>
  <c r="C108" i="6"/>
  <c r="C163" i="6" s="1"/>
  <c r="D108" i="6"/>
  <c r="A109" i="6"/>
  <c r="A164" i="6" s="1"/>
  <c r="B109" i="6"/>
  <c r="B164" i="6" s="1"/>
  <c r="C109" i="6"/>
  <c r="C164" i="6" s="1"/>
  <c r="A110" i="6"/>
  <c r="A165" i="6" s="1"/>
  <c r="B110" i="6"/>
  <c r="B165" i="6" s="1"/>
  <c r="C110" i="6"/>
  <c r="C165" i="6" s="1"/>
  <c r="A111" i="6"/>
  <c r="A166" i="6" s="1"/>
  <c r="B111" i="6"/>
  <c r="B166" i="6" s="1"/>
  <c r="C111" i="6"/>
  <c r="C166" i="6" s="1"/>
  <c r="D111" i="6"/>
  <c r="A112" i="6"/>
  <c r="A167" i="6" s="1"/>
  <c r="C112" i="6"/>
  <c r="C167" i="6" s="1"/>
  <c r="D112" i="6"/>
  <c r="A113" i="6"/>
  <c r="A168" i="6" s="1"/>
  <c r="B113" i="6"/>
  <c r="B168" i="6" s="1"/>
  <c r="C113" i="6"/>
  <c r="C168" i="6" s="1"/>
  <c r="A114" i="6"/>
  <c r="A169" i="6" s="1"/>
  <c r="B114" i="6"/>
  <c r="B169" i="6" s="1"/>
  <c r="C114" i="6"/>
  <c r="C169" i="6" s="1"/>
  <c r="A115" i="6"/>
  <c r="A170" i="6" s="1"/>
  <c r="B115" i="6"/>
  <c r="B170" i="6" s="1"/>
  <c r="C115" i="6"/>
  <c r="C170" i="6" s="1"/>
  <c r="D115" i="6"/>
  <c r="E115" i="6" s="1"/>
  <c r="G115" i="6" s="1"/>
  <c r="A116" i="6"/>
  <c r="A171" i="6" s="1"/>
  <c r="B116" i="6"/>
  <c r="C116" i="6"/>
  <c r="C171" i="6" s="1"/>
  <c r="D116" i="6"/>
  <c r="A117" i="6"/>
  <c r="A172" i="6" s="1"/>
  <c r="B117" i="6"/>
  <c r="B172" i="6" s="1"/>
  <c r="C117" i="6"/>
  <c r="C172" i="6" s="1"/>
  <c r="A118" i="6"/>
  <c r="A173" i="6" s="1"/>
  <c r="B118" i="6"/>
  <c r="B173" i="6" s="1"/>
  <c r="C118" i="6"/>
  <c r="C173" i="6" s="1"/>
  <c r="B72" i="6"/>
  <c r="C72" i="6"/>
  <c r="C127" i="6" s="1"/>
  <c r="A72" i="6"/>
  <c r="A127" i="6" s="1"/>
  <c r="E62" i="1"/>
  <c r="E63" i="1"/>
  <c r="E64" i="1"/>
  <c r="E65" i="1"/>
  <c r="E66" i="1"/>
  <c r="E67" i="1"/>
  <c r="E68" i="1"/>
  <c r="E69" i="1"/>
  <c r="E70" i="1"/>
  <c r="E71" i="1"/>
  <c r="E72" i="1"/>
  <c r="G49" i="5"/>
  <c r="H49" i="5" s="1"/>
  <c r="I49" i="5" s="1"/>
  <c r="G38" i="5"/>
  <c r="H38" i="5" s="1"/>
  <c r="I38" i="5" s="1"/>
  <c r="G39" i="5"/>
  <c r="H39" i="5" s="1"/>
  <c r="I39" i="5" s="1"/>
  <c r="G40" i="5"/>
  <c r="H40" i="5" s="1"/>
  <c r="I40" i="5" s="1"/>
  <c r="G41" i="5"/>
  <c r="H41" i="5" s="1"/>
  <c r="I41" i="5" s="1"/>
  <c r="G42" i="5"/>
  <c r="H42" i="5" s="1"/>
  <c r="I42" i="5" s="1"/>
  <c r="G43" i="5"/>
  <c r="H43" i="5" s="1"/>
  <c r="I43" i="5" s="1"/>
  <c r="G44" i="5"/>
  <c r="H44" i="5" s="1"/>
  <c r="I44" i="5" s="1"/>
  <c r="G45" i="5"/>
  <c r="H45" i="5" s="1"/>
  <c r="I45" i="5" s="1"/>
  <c r="G46" i="5"/>
  <c r="H46" i="5" s="1"/>
  <c r="I46" i="5" s="1"/>
  <c r="G47" i="5"/>
  <c r="H47" i="5" s="1"/>
  <c r="I47" i="5" s="1"/>
  <c r="G48" i="5"/>
  <c r="H48" i="5" s="1"/>
  <c r="I48" i="5" s="1"/>
  <c r="G37" i="5"/>
  <c r="H37" i="5" s="1"/>
  <c r="I37" i="5" s="1"/>
  <c r="D171" i="6" l="1"/>
  <c r="E116" i="6"/>
  <c r="G116" i="6" s="1"/>
  <c r="E80" i="6"/>
  <c r="G80" i="6" s="1"/>
  <c r="E111" i="6"/>
  <c r="G111" i="6" s="1"/>
  <c r="E104" i="6"/>
  <c r="G104" i="6" s="1"/>
  <c r="E103" i="6"/>
  <c r="G103" i="6" s="1"/>
  <c r="E76" i="6"/>
  <c r="G76" i="6" s="1"/>
  <c r="E75" i="6"/>
  <c r="G75" i="6" s="1"/>
  <c r="D163" i="6"/>
  <c r="E108" i="6"/>
  <c r="G108" i="6" s="1"/>
  <c r="D167" i="6"/>
  <c r="E92" i="6"/>
  <c r="G92" i="6" s="1"/>
  <c r="E91" i="6"/>
  <c r="G91" i="6" s="1"/>
  <c r="E84" i="6"/>
  <c r="G84" i="6" s="1"/>
  <c r="E83" i="6"/>
  <c r="G83" i="6" s="1"/>
  <c r="B37" i="5"/>
  <c r="E218" i="6"/>
  <c r="I235" i="6" s="1"/>
  <c r="B45" i="5"/>
  <c r="E226" i="6"/>
  <c r="I243" i="6" s="1"/>
  <c r="B41" i="5"/>
  <c r="E222" i="6"/>
  <c r="I239" i="6" s="1"/>
  <c r="B48" i="5"/>
  <c r="E229" i="6"/>
  <c r="I246" i="6" s="1"/>
  <c r="B44" i="5"/>
  <c r="E225" i="6"/>
  <c r="I242" i="6" s="1"/>
  <c r="B40" i="5"/>
  <c r="E221" i="6"/>
  <c r="I238" i="6" s="1"/>
  <c r="B47" i="5"/>
  <c r="E228" i="6"/>
  <c r="I245" i="6" s="1"/>
  <c r="B43" i="5"/>
  <c r="E224" i="6"/>
  <c r="I241" i="6" s="1"/>
  <c r="B39" i="5"/>
  <c r="E220" i="6"/>
  <c r="I237" i="6" s="1"/>
  <c r="B46" i="5"/>
  <c r="E227" i="6"/>
  <c r="I244" i="6" s="1"/>
  <c r="B42" i="5"/>
  <c r="E223" i="6"/>
  <c r="I240" i="6" s="1"/>
  <c r="B38" i="5"/>
  <c r="E219" i="6"/>
  <c r="I236" i="6" s="1"/>
  <c r="B171" i="6"/>
  <c r="D170" i="6"/>
  <c r="E170" i="6" s="1"/>
  <c r="G170" i="6" s="1"/>
  <c r="D166" i="6"/>
  <c r="E166" i="6" s="1"/>
  <c r="G166" i="6" s="1"/>
  <c r="D162" i="6"/>
  <c r="E162" i="6" s="1"/>
  <c r="G162" i="6" s="1"/>
  <c r="D158" i="6"/>
  <c r="E158" i="6" s="1"/>
  <c r="G158" i="6" s="1"/>
  <c r="D154" i="6"/>
  <c r="E154" i="6" s="1"/>
  <c r="G154" i="6" s="1"/>
  <c r="D150" i="6"/>
  <c r="E150" i="6" s="1"/>
  <c r="G150" i="6" s="1"/>
  <c r="D146" i="6"/>
  <c r="E146" i="6" s="1"/>
  <c r="G146" i="6" s="1"/>
  <c r="D142" i="6"/>
  <c r="E142" i="6" s="1"/>
  <c r="G142" i="6" s="1"/>
  <c r="D138" i="6"/>
  <c r="E138" i="6" s="1"/>
  <c r="G138" i="6" s="1"/>
  <c r="D134" i="6"/>
  <c r="E134" i="6" s="1"/>
  <c r="G134" i="6" s="1"/>
  <c r="D130" i="6"/>
  <c r="E130" i="6" s="1"/>
  <c r="G130" i="6" s="1"/>
  <c r="B163" i="6"/>
  <c r="D118" i="6"/>
  <c r="E118" i="6" s="1"/>
  <c r="G118" i="6" s="1"/>
  <c r="D114" i="6"/>
  <c r="E114" i="6" s="1"/>
  <c r="G114" i="6" s="1"/>
  <c r="D110" i="6"/>
  <c r="E110" i="6" s="1"/>
  <c r="G110" i="6" s="1"/>
  <c r="D106" i="6"/>
  <c r="E106" i="6" s="1"/>
  <c r="G106" i="6" s="1"/>
  <c r="D102" i="6"/>
  <c r="E102" i="6" s="1"/>
  <c r="G102" i="6" s="1"/>
  <c r="D98" i="6"/>
  <c r="E98" i="6" s="1"/>
  <c r="G98" i="6" s="1"/>
  <c r="D94" i="6"/>
  <c r="E94" i="6" s="1"/>
  <c r="G94" i="6" s="1"/>
  <c r="D90" i="6"/>
  <c r="E90" i="6" s="1"/>
  <c r="G90" i="6" s="1"/>
  <c r="D86" i="6"/>
  <c r="E86" i="6" s="1"/>
  <c r="G86" i="6" s="1"/>
  <c r="D82" i="6"/>
  <c r="E82" i="6" s="1"/>
  <c r="G82" i="6" s="1"/>
  <c r="D78" i="6"/>
  <c r="E78" i="6" s="1"/>
  <c r="G78" i="6" s="1"/>
  <c r="D74" i="6"/>
  <c r="E74" i="6" s="1"/>
  <c r="G74" i="6" s="1"/>
  <c r="B112" i="6"/>
  <c r="B167" i="6" s="1"/>
  <c r="B96" i="6"/>
  <c r="B151" i="6" s="1"/>
  <c r="B80" i="6"/>
  <c r="B135" i="6" s="1"/>
  <c r="B73" i="6"/>
  <c r="B128" i="6" s="1"/>
  <c r="D72" i="6"/>
  <c r="E72" i="6" s="1"/>
  <c r="G72" i="6" s="1"/>
  <c r="B127" i="6"/>
  <c r="D117" i="6"/>
  <c r="E117" i="6" s="1"/>
  <c r="G117" i="6" s="1"/>
  <c r="D113" i="6"/>
  <c r="E113" i="6" s="1"/>
  <c r="G113" i="6" s="1"/>
  <c r="D109" i="6"/>
  <c r="E109" i="6" s="1"/>
  <c r="G109" i="6" s="1"/>
  <c r="D105" i="6"/>
  <c r="E105" i="6" s="1"/>
  <c r="G105" i="6" s="1"/>
  <c r="D159" i="6"/>
  <c r="E159" i="6" s="1"/>
  <c r="G159" i="6" s="1"/>
  <c r="D101" i="6"/>
  <c r="E101" i="6" s="1"/>
  <c r="G101" i="6" s="1"/>
  <c r="D155" i="6"/>
  <c r="E155" i="6" s="1"/>
  <c r="G155" i="6" s="1"/>
  <c r="D97" i="6"/>
  <c r="E97" i="6" s="1"/>
  <c r="G97" i="6" s="1"/>
  <c r="D151" i="6"/>
  <c r="D93" i="6"/>
  <c r="E93" i="6" s="1"/>
  <c r="G93" i="6" s="1"/>
  <c r="D147" i="6"/>
  <c r="E147" i="6" s="1"/>
  <c r="G147" i="6" s="1"/>
  <c r="D89" i="6"/>
  <c r="E89" i="6" s="1"/>
  <c r="G89" i="6" s="1"/>
  <c r="D143" i="6"/>
  <c r="E143" i="6" s="1"/>
  <c r="G143" i="6" s="1"/>
  <c r="D85" i="6"/>
  <c r="E85" i="6" s="1"/>
  <c r="G85" i="6" s="1"/>
  <c r="D139" i="6"/>
  <c r="E139" i="6" s="1"/>
  <c r="G139" i="6" s="1"/>
  <c r="D81" i="6"/>
  <c r="E81" i="6" s="1"/>
  <c r="G81" i="6" s="1"/>
  <c r="D135" i="6"/>
  <c r="E135" i="6" s="1"/>
  <c r="G135" i="6" s="1"/>
  <c r="D77" i="6"/>
  <c r="E77" i="6" s="1"/>
  <c r="G77" i="6" s="1"/>
  <c r="D131" i="6"/>
  <c r="E131" i="6" s="1"/>
  <c r="G131" i="6" s="1"/>
  <c r="D73" i="6"/>
  <c r="E73" i="1"/>
  <c r="E96" i="6" l="1"/>
  <c r="G96" i="6" s="1"/>
  <c r="E151" i="6"/>
  <c r="G151" i="6" s="1"/>
  <c r="E167" i="6"/>
  <c r="G167" i="6" s="1"/>
  <c r="I247" i="6"/>
  <c r="E163" i="6"/>
  <c r="G163" i="6" s="1"/>
  <c r="E73" i="6"/>
  <c r="G73" i="6" s="1"/>
  <c r="E112" i="6"/>
  <c r="G112" i="6" s="1"/>
  <c r="E171" i="6"/>
  <c r="G171" i="6" s="1"/>
  <c r="C209" i="6"/>
  <c r="E230" i="6"/>
  <c r="D132" i="6"/>
  <c r="E132" i="6" s="1"/>
  <c r="G132" i="6" s="1"/>
  <c r="D148" i="6"/>
  <c r="E148" i="6" s="1"/>
  <c r="G148" i="6" s="1"/>
  <c r="D172" i="6"/>
  <c r="E172" i="6" s="1"/>
  <c r="G172" i="6" s="1"/>
  <c r="D133" i="6"/>
  <c r="E133" i="6" s="1"/>
  <c r="G133" i="6" s="1"/>
  <c r="D141" i="6"/>
  <c r="E141" i="6" s="1"/>
  <c r="G141" i="6" s="1"/>
  <c r="D149" i="6"/>
  <c r="E149" i="6" s="1"/>
  <c r="G149" i="6" s="1"/>
  <c r="D157" i="6"/>
  <c r="E157" i="6" s="1"/>
  <c r="G157" i="6" s="1"/>
  <c r="D165" i="6"/>
  <c r="E165" i="6" s="1"/>
  <c r="G165" i="6" s="1"/>
  <c r="D173" i="6"/>
  <c r="E173" i="6" s="1"/>
  <c r="G173" i="6" s="1"/>
  <c r="D128" i="6"/>
  <c r="E128" i="6" s="1"/>
  <c r="G128" i="6" s="1"/>
  <c r="D144" i="6"/>
  <c r="E144" i="6" s="1"/>
  <c r="G144" i="6" s="1"/>
  <c r="D160" i="6"/>
  <c r="E160" i="6" s="1"/>
  <c r="G160" i="6" s="1"/>
  <c r="D140" i="6"/>
  <c r="E140" i="6" s="1"/>
  <c r="G140" i="6" s="1"/>
  <c r="D156" i="6"/>
  <c r="E156" i="6" s="1"/>
  <c r="G156" i="6" s="1"/>
  <c r="D164" i="6"/>
  <c r="E164" i="6" s="1"/>
  <c r="G164" i="6" s="1"/>
  <c r="D127" i="6"/>
  <c r="D129" i="6"/>
  <c r="E129" i="6" s="1"/>
  <c r="G129" i="6" s="1"/>
  <c r="D137" i="6"/>
  <c r="E137" i="6" s="1"/>
  <c r="G137" i="6" s="1"/>
  <c r="D145" i="6"/>
  <c r="E145" i="6" s="1"/>
  <c r="G145" i="6" s="1"/>
  <c r="D153" i="6"/>
  <c r="E153" i="6" s="1"/>
  <c r="G153" i="6" s="1"/>
  <c r="D161" i="6"/>
  <c r="E161" i="6" s="1"/>
  <c r="G161" i="6" s="1"/>
  <c r="D169" i="6"/>
  <c r="E169" i="6" s="1"/>
  <c r="G169" i="6" s="1"/>
  <c r="D136" i="6"/>
  <c r="E136" i="6" s="1"/>
  <c r="G136" i="6" s="1"/>
  <c r="D152" i="6"/>
  <c r="E152" i="6" s="1"/>
  <c r="G152" i="6" s="1"/>
  <c r="D168" i="6"/>
  <c r="E168" i="6" s="1"/>
  <c r="G168" i="6" s="1"/>
  <c r="E127" i="6" l="1"/>
  <c r="G127" i="6" s="1"/>
  <c r="G119" i="6"/>
  <c r="F265" i="6" l="1"/>
  <c r="G174" i="6"/>
  <c r="C183" i="6" s="1"/>
  <c r="C184" i="6" l="1"/>
  <c r="C211" i="6"/>
  <c r="G265" i="6"/>
  <c r="B58" i="5"/>
  <c r="C58" i="5" s="1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58" i="5"/>
  <c r="E48" i="5"/>
  <c r="E47" i="5"/>
  <c r="E46" i="5"/>
  <c r="E45" i="5"/>
  <c r="E44" i="5"/>
  <c r="E43" i="5"/>
  <c r="E42" i="5"/>
  <c r="E41" i="5"/>
  <c r="E40" i="5"/>
  <c r="E39" i="5"/>
  <c r="E38" i="5"/>
  <c r="E37" i="5"/>
  <c r="B36" i="5"/>
  <c r="C49" i="5"/>
  <c r="G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36" i="5"/>
  <c r="C32" i="5"/>
  <c r="E20" i="5"/>
  <c r="F15" i="9" s="1"/>
  <c r="E21" i="5"/>
  <c r="F16" i="9" s="1"/>
  <c r="G16" i="9" s="1"/>
  <c r="E22" i="5"/>
  <c r="F17" i="9" s="1"/>
  <c r="G17" i="9" s="1"/>
  <c r="E23" i="5"/>
  <c r="F18" i="9" s="1"/>
  <c r="G18" i="9" s="1"/>
  <c r="E24" i="5"/>
  <c r="F19" i="9" s="1"/>
  <c r="G19" i="9" s="1"/>
  <c r="E25" i="5"/>
  <c r="F20" i="9" s="1"/>
  <c r="G20" i="9" s="1"/>
  <c r="E26" i="5"/>
  <c r="F21" i="9" s="1"/>
  <c r="G21" i="9" s="1"/>
  <c r="E27" i="5"/>
  <c r="F22" i="9" s="1"/>
  <c r="G22" i="9" s="1"/>
  <c r="E28" i="5"/>
  <c r="F23" i="9" s="1"/>
  <c r="G23" i="9" s="1"/>
  <c r="E29" i="5"/>
  <c r="F24" i="9" s="1"/>
  <c r="G24" i="9" s="1"/>
  <c r="E30" i="5"/>
  <c r="F25" i="9" s="1"/>
  <c r="G25" i="9" s="1"/>
  <c r="E31" i="5"/>
  <c r="F26" i="9" s="1"/>
  <c r="G26" i="9" s="1"/>
  <c r="G21" i="5"/>
  <c r="G22" i="5"/>
  <c r="G23" i="5"/>
  <c r="G24" i="5"/>
  <c r="G25" i="5"/>
  <c r="G26" i="5"/>
  <c r="G27" i="5"/>
  <c r="G28" i="5"/>
  <c r="G29" i="5"/>
  <c r="G30" i="5"/>
  <c r="G31" i="5"/>
  <c r="G20" i="5"/>
  <c r="G19" i="5"/>
  <c r="B21" i="5"/>
  <c r="B22" i="5"/>
  <c r="B23" i="5"/>
  <c r="B24" i="5"/>
  <c r="F24" i="5" s="1"/>
  <c r="B25" i="5"/>
  <c r="B26" i="5"/>
  <c r="B27" i="5"/>
  <c r="B28" i="5"/>
  <c r="F28" i="5" s="1"/>
  <c r="B29" i="5"/>
  <c r="B30" i="5"/>
  <c r="B31" i="5"/>
  <c r="B20" i="5"/>
  <c r="B19" i="5"/>
  <c r="A20" i="5"/>
  <c r="A15" i="9" s="1"/>
  <c r="A35" i="9" s="1"/>
  <c r="A65" i="9" s="1"/>
  <c r="A21" i="5"/>
  <c r="A16" i="9" s="1"/>
  <c r="A36" i="9" s="1"/>
  <c r="A66" i="9" s="1"/>
  <c r="A22" i="5"/>
  <c r="A17" i="9" s="1"/>
  <c r="A37" i="9" s="1"/>
  <c r="A67" i="9" s="1"/>
  <c r="A23" i="5"/>
  <c r="A18" i="9" s="1"/>
  <c r="A38" i="9" s="1"/>
  <c r="A68" i="9" s="1"/>
  <c r="A24" i="5"/>
  <c r="A19" i="9" s="1"/>
  <c r="A39" i="9" s="1"/>
  <c r="A69" i="9" s="1"/>
  <c r="A25" i="5"/>
  <c r="A20" i="9" s="1"/>
  <c r="A40" i="9" s="1"/>
  <c r="A70" i="9" s="1"/>
  <c r="A26" i="5"/>
  <c r="A21" i="9" s="1"/>
  <c r="A41" i="9" s="1"/>
  <c r="A71" i="9" s="1"/>
  <c r="A27" i="5"/>
  <c r="A22" i="9" s="1"/>
  <c r="A42" i="9" s="1"/>
  <c r="A72" i="9" s="1"/>
  <c r="A28" i="5"/>
  <c r="A23" i="9" s="1"/>
  <c r="A43" i="9" s="1"/>
  <c r="A73" i="9" s="1"/>
  <c r="A29" i="5"/>
  <c r="A24" i="9" s="1"/>
  <c r="A44" i="9" s="1"/>
  <c r="A74" i="9" s="1"/>
  <c r="A30" i="5"/>
  <c r="A25" i="9" s="1"/>
  <c r="A45" i="9" s="1"/>
  <c r="A75" i="9" s="1"/>
  <c r="A31" i="5"/>
  <c r="A26" i="9" s="1"/>
  <c r="A46" i="9" s="1"/>
  <c r="A76" i="9" s="1"/>
  <c r="A32" i="5"/>
  <c r="A27" i="9" s="1"/>
  <c r="A47" i="9" s="1"/>
  <c r="A77" i="9" s="1"/>
  <c r="A33" i="5"/>
  <c r="A19" i="5"/>
  <c r="A14" i="9" s="1"/>
  <c r="A34" i="9" s="1"/>
  <c r="A64" i="9" s="1"/>
  <c r="H28" i="5" l="1"/>
  <c r="I28" i="5" s="1"/>
  <c r="H24" i="5"/>
  <c r="I24" i="5" s="1"/>
  <c r="H26" i="9"/>
  <c r="F31" i="5"/>
  <c r="H31" i="5" s="1"/>
  <c r="I31" i="5" s="1"/>
  <c r="H22" i="9"/>
  <c r="I22" i="9" s="1"/>
  <c r="F27" i="5"/>
  <c r="H27" i="5" s="1"/>
  <c r="I27" i="5" s="1"/>
  <c r="H18" i="9"/>
  <c r="F23" i="5"/>
  <c r="H23" i="5" s="1"/>
  <c r="I23" i="5" s="1"/>
  <c r="H25" i="9"/>
  <c r="F30" i="5"/>
  <c r="H30" i="5" s="1"/>
  <c r="I30" i="5" s="1"/>
  <c r="H21" i="9"/>
  <c r="F26" i="5"/>
  <c r="H26" i="5" s="1"/>
  <c r="I26" i="5" s="1"/>
  <c r="H17" i="9"/>
  <c r="F22" i="5"/>
  <c r="H22" i="5" s="1"/>
  <c r="I22" i="5" s="1"/>
  <c r="H24" i="9"/>
  <c r="I24" i="9" s="1"/>
  <c r="J24" i="9" s="1"/>
  <c r="C74" i="9" s="1"/>
  <c r="F29" i="5"/>
  <c r="H29" i="5" s="1"/>
  <c r="I29" i="5" s="1"/>
  <c r="H20" i="9"/>
  <c r="I20" i="9" s="1"/>
  <c r="F25" i="5"/>
  <c r="H25" i="5" s="1"/>
  <c r="I25" i="5" s="1"/>
  <c r="H16" i="9"/>
  <c r="I16" i="9" s="1"/>
  <c r="F21" i="5"/>
  <c r="H21" i="5" s="1"/>
  <c r="I21" i="5" s="1"/>
  <c r="H15" i="9"/>
  <c r="F20" i="5"/>
  <c r="H20" i="5" s="1"/>
  <c r="I20" i="5" s="1"/>
  <c r="H265" i="6"/>
  <c r="C268" i="6" s="1"/>
  <c r="I18" i="9"/>
  <c r="I25" i="9"/>
  <c r="I17" i="9"/>
  <c r="B23" i="9"/>
  <c r="H23" i="9"/>
  <c r="I23" i="9" s="1"/>
  <c r="J23" i="9" s="1"/>
  <c r="C73" i="9" s="1"/>
  <c r="B19" i="9"/>
  <c r="H19" i="9"/>
  <c r="I26" i="9"/>
  <c r="I21" i="9"/>
  <c r="F27" i="9"/>
  <c r="G15" i="9"/>
  <c r="E49" i="5"/>
  <c r="E32" i="5"/>
  <c r="B68" i="9" l="1"/>
  <c r="J18" i="9"/>
  <c r="C68" i="9" s="1"/>
  <c r="B67" i="9"/>
  <c r="J17" i="9"/>
  <c r="C67" i="9" s="1"/>
  <c r="B71" i="9"/>
  <c r="J21" i="9"/>
  <c r="C71" i="9" s="1"/>
  <c r="B75" i="9"/>
  <c r="J25" i="9"/>
  <c r="C75" i="9" s="1"/>
  <c r="B36" i="9"/>
  <c r="C36" i="9" s="1"/>
  <c r="D66" i="9" s="1"/>
  <c r="J16" i="9"/>
  <c r="C66" i="9" s="1"/>
  <c r="B42" i="9"/>
  <c r="C42" i="9" s="1"/>
  <c r="D72" i="9" s="1"/>
  <c r="J22" i="9"/>
  <c r="C72" i="9" s="1"/>
  <c r="B70" i="9"/>
  <c r="J20" i="9"/>
  <c r="C70" i="9" s="1"/>
  <c r="B46" i="9"/>
  <c r="C46" i="9" s="1"/>
  <c r="D76" i="9" s="1"/>
  <c r="J26" i="9"/>
  <c r="C76" i="9" s="1"/>
  <c r="B45" i="9"/>
  <c r="C45" i="9" s="1"/>
  <c r="D75" i="9" s="1"/>
  <c r="B38" i="9"/>
  <c r="C38" i="9" s="1"/>
  <c r="D68" i="9" s="1"/>
  <c r="B72" i="9"/>
  <c r="B74" i="9"/>
  <c r="B44" i="9"/>
  <c r="C44" i="9" s="1"/>
  <c r="D74" i="9" s="1"/>
  <c r="B41" i="9"/>
  <c r="C41" i="9" s="1"/>
  <c r="D71" i="9" s="1"/>
  <c r="B73" i="9"/>
  <c r="B43" i="9"/>
  <c r="C43" i="9" s="1"/>
  <c r="D73" i="9" s="1"/>
  <c r="B40" i="9"/>
  <c r="C40" i="9" s="1"/>
  <c r="D70" i="9" s="1"/>
  <c r="H27" i="9"/>
  <c r="B37" i="9"/>
  <c r="C37" i="9" s="1"/>
  <c r="D67" i="9" s="1"/>
  <c r="B76" i="9"/>
  <c r="F76" i="9" s="1"/>
  <c r="B66" i="9"/>
  <c r="I19" i="9"/>
  <c r="J19" i="9" s="1"/>
  <c r="C69" i="9" s="1"/>
  <c r="B20" i="9"/>
  <c r="B24" i="9"/>
  <c r="B18" i="9"/>
  <c r="B22" i="9"/>
  <c r="B17" i="9"/>
  <c r="B15" i="9"/>
  <c r="B25" i="9"/>
  <c r="B16" i="9"/>
  <c r="I15" i="9"/>
  <c r="J15" i="9" s="1"/>
  <c r="G27" i="9"/>
  <c r="B26" i="9"/>
  <c r="B21" i="9"/>
  <c r="B7" i="5"/>
  <c r="B6" i="5"/>
  <c r="B56" i="1"/>
  <c r="J56" i="1" s="1"/>
  <c r="F74" i="9" l="1"/>
  <c r="J27" i="9"/>
  <c r="C65" i="9"/>
  <c r="F73" i="9"/>
  <c r="F72" i="9"/>
  <c r="F75" i="9"/>
  <c r="F67" i="9"/>
  <c r="F66" i="9"/>
  <c r="F70" i="9"/>
  <c r="F71" i="9"/>
  <c r="F68" i="9"/>
  <c r="B27" i="9"/>
  <c r="B69" i="9"/>
  <c r="B39" i="9"/>
  <c r="C39" i="9" s="1"/>
  <c r="D69" i="9" s="1"/>
  <c r="I27" i="9"/>
  <c r="B65" i="9"/>
  <c r="B35" i="9"/>
  <c r="B32" i="5"/>
  <c r="F32" i="5" s="1"/>
  <c r="B9" i="5"/>
  <c r="B11" i="5" s="1"/>
  <c r="B13" i="5" s="1"/>
  <c r="F69" i="9" l="1"/>
  <c r="B47" i="9"/>
  <c r="C35" i="9"/>
  <c r="B77" i="9"/>
  <c r="C77" i="9"/>
  <c r="E110" i="1"/>
  <c r="G110" i="1" s="1"/>
  <c r="H90" i="1"/>
  <c r="B49" i="5"/>
  <c r="D73" i="1"/>
  <c r="C94" i="9" s="1"/>
  <c r="D94" i="9" s="1"/>
  <c r="C73" i="1"/>
  <c r="B73" i="1"/>
  <c r="I56" i="1"/>
  <c r="H56" i="1"/>
  <c r="C27" i="8" s="1"/>
  <c r="G56" i="1"/>
  <c r="F56" i="1"/>
  <c r="C9" i="8"/>
  <c r="C12" i="8" s="1"/>
  <c r="C15" i="8" s="1"/>
  <c r="C28" i="8" l="1"/>
  <c r="C29" i="8" s="1"/>
  <c r="C36" i="8" s="1"/>
  <c r="C114" i="9"/>
  <c r="A114" i="9"/>
  <c r="G32" i="5"/>
  <c r="H32" i="5" s="1"/>
  <c r="I32" i="5" s="1"/>
  <c r="C11" i="8"/>
  <c r="C14" i="8" s="1"/>
  <c r="C16" i="8" s="1"/>
  <c r="C47" i="9"/>
  <c r="D65" i="9"/>
  <c r="E114" i="9" l="1"/>
  <c r="D117" i="9" s="1"/>
  <c r="D119" i="9" s="1"/>
  <c r="D77" i="9"/>
  <c r="D81" i="9" s="1"/>
  <c r="D83" i="9" s="1"/>
  <c r="F65" i="9"/>
  <c r="F77" i="9" s="1"/>
  <c r="C179" i="6" l="1"/>
  <c r="C180" i="6" s="1"/>
  <c r="C196" i="6" l="1"/>
  <c r="C197" i="6" s="1"/>
  <c r="C199" i="6"/>
</calcChain>
</file>

<file path=xl/comments1.xml><?xml version="1.0" encoding="utf-8"?>
<comments xmlns="http://schemas.openxmlformats.org/spreadsheetml/2006/main">
  <authors>
    <author>Cesar Sanchez Molina</author>
  </authors>
  <commentList>
    <comment ref="E16" authorId="0" shapeId="0">
      <text>
        <r>
          <rPr>
            <sz val="9"/>
            <color indexed="81"/>
            <rFont val="Tahoma"/>
            <family val="2"/>
          </rPr>
          <t>En número no texto</t>
        </r>
      </text>
    </comment>
    <comment ref="C17" authorId="0" shapeId="0">
      <text>
        <r>
          <rPr>
            <sz val="9"/>
            <color indexed="81"/>
            <rFont val="Tahoma"/>
            <family val="2"/>
          </rPr>
          <t>En número no texto</t>
        </r>
      </text>
    </comment>
  </commentList>
</comments>
</file>

<file path=xl/comments2.xml><?xml version="1.0" encoding="utf-8"?>
<comments xmlns="http://schemas.openxmlformats.org/spreadsheetml/2006/main">
  <authors>
    <author>Nadege Richards</author>
  </authors>
  <commentList>
    <comment ref="I19" authorId="0" shapeId="0">
      <text>
        <r>
          <rPr>
            <b/>
            <sz val="9"/>
            <color indexed="81"/>
            <rFont val="Tahoma"/>
            <family val="2"/>
          </rPr>
          <t>Nadege Richards:</t>
        </r>
        <r>
          <rPr>
            <sz val="9"/>
            <color indexed="81"/>
            <rFont val="Tahoma"/>
            <family val="2"/>
          </rPr>
          <t xml:space="preserve">
si la diferencia entre la demanda máxima y la demanda promedio es superior a 30%</t>
        </r>
      </text>
    </comment>
    <comment ref="I36" authorId="0" shapeId="0">
      <text>
        <r>
          <rPr>
            <b/>
            <sz val="9"/>
            <color indexed="81"/>
            <rFont val="Tahoma"/>
            <family val="2"/>
          </rPr>
          <t>Nadege Richards:</t>
        </r>
        <r>
          <rPr>
            <sz val="9"/>
            <color indexed="81"/>
            <rFont val="Tahoma"/>
            <family val="2"/>
          </rPr>
          <t xml:space="preserve">
si la diferencia entre la demanda facturable y la demanda promedio es superior a 30%. Es posible que la demanda facturable sea inferior a la demanda promedio si la PyME no trabaja durante el horario punta</t>
        </r>
      </text>
    </comment>
    <comment ref="D58" authorId="0" shapeId="0">
      <text>
        <r>
          <rPr>
            <b/>
            <sz val="9"/>
            <color indexed="81"/>
            <rFont val="Tahoma"/>
            <family val="2"/>
          </rPr>
          <t>Nadege Richards:</t>
        </r>
        <r>
          <rPr>
            <sz val="9"/>
            <color indexed="81"/>
            <rFont val="Tahoma"/>
            <family val="2"/>
          </rPr>
          <t xml:space="preserve">
Si el factor de potencia es inferior a 90%, es aconsejable instalar un banco de capacitores</t>
        </r>
      </text>
    </comment>
  </commentList>
</comments>
</file>

<file path=xl/comments3.xml><?xml version="1.0" encoding="utf-8"?>
<comments xmlns="http://schemas.openxmlformats.org/spreadsheetml/2006/main">
  <authors>
    <author>Nadege Richards</author>
  </authors>
  <commentList>
    <comment ref="A52" authorId="0" shapeId="0">
      <text>
        <r>
          <rPr>
            <b/>
            <sz val="9"/>
            <color indexed="81"/>
            <rFont val="Tahoma"/>
            <family val="2"/>
          </rPr>
          <t>Nadege Richards:</t>
        </r>
        <r>
          <rPr>
            <sz val="9"/>
            <color indexed="81"/>
            <rFont val="Tahoma"/>
            <family val="2"/>
          </rPr>
          <t xml:space="preserve">
incluyendo equipo, auxiliares, instalación
</t>
        </r>
      </text>
    </comment>
    <comment ref="A53" authorId="0" shapeId="0">
      <text>
        <r>
          <rPr>
            <b/>
            <sz val="9"/>
            <color indexed="81"/>
            <rFont val="Tahoma"/>
            <family val="2"/>
          </rPr>
          <t>Nadege Richards:</t>
        </r>
        <r>
          <rPr>
            <sz val="9"/>
            <color indexed="81"/>
            <rFont val="Tahoma"/>
            <family val="2"/>
          </rPr>
          <t xml:space="preserve">
incluyendo materiales, consumibles y mano de obra</t>
        </r>
      </text>
    </comment>
    <comment ref="A99" authorId="0" shapeId="0">
      <text>
        <r>
          <rPr>
            <b/>
            <sz val="9"/>
            <color indexed="81"/>
            <rFont val="Tahoma"/>
            <family val="2"/>
          </rPr>
          <t>Nadege Richards:</t>
        </r>
        <r>
          <rPr>
            <sz val="9"/>
            <color indexed="81"/>
            <rFont val="Tahoma"/>
            <family val="2"/>
          </rPr>
          <t xml:space="preserve">
incluyendo equipo, auxiliares, instalación
</t>
        </r>
      </text>
    </comment>
    <comment ref="A100" authorId="0" shapeId="0">
      <text>
        <r>
          <rPr>
            <b/>
            <sz val="9"/>
            <color indexed="81"/>
            <rFont val="Tahoma"/>
            <family val="2"/>
          </rPr>
          <t>Nadege Richards:</t>
        </r>
        <r>
          <rPr>
            <sz val="9"/>
            <color indexed="81"/>
            <rFont val="Tahoma"/>
            <family val="2"/>
          </rPr>
          <t xml:space="preserve">
incluyendo materiales, consumibles y mano de obra</t>
        </r>
      </text>
    </comment>
    <comment ref="B114" authorId="0" shapeId="0">
      <text>
        <r>
          <rPr>
            <b/>
            <sz val="9"/>
            <color indexed="81"/>
            <rFont val="Tahoma"/>
            <family val="2"/>
          </rPr>
          <t>Nadege Richards:</t>
        </r>
        <r>
          <rPr>
            <sz val="9"/>
            <color indexed="81"/>
            <rFont val="Tahoma"/>
            <family val="2"/>
          </rPr>
          <t xml:space="preserve">
se calcula la nueva demanda facturable, restando la potencia del motor y multiplicando por el precio de la demanda facturable. Al final, se multiplica el resultado por 12 meses y se resta 2 meses.</t>
        </r>
      </text>
    </comment>
  </commentList>
</comments>
</file>

<file path=xl/sharedStrings.xml><?xml version="1.0" encoding="utf-8"?>
<sst xmlns="http://schemas.openxmlformats.org/spreadsheetml/2006/main" count="471" uniqueCount="250">
  <si>
    <t>FORMATO DE RECOPILACIÓN DE DATOS</t>
  </si>
  <si>
    <t>ANÁLISIS DE CONSUMOS Y DEMANDA</t>
  </si>
  <si>
    <t>contrato 1</t>
  </si>
  <si>
    <t>contrato 2</t>
  </si>
  <si>
    <t>contrato 3</t>
  </si>
  <si>
    <t>Contrato 1</t>
  </si>
  <si>
    <t>Contrato 2</t>
  </si>
  <si>
    <t>Contrato 3</t>
  </si>
  <si>
    <t>Carga conectada (kW)</t>
  </si>
  <si>
    <t>Demanda contratada (kW)</t>
  </si>
  <si>
    <t>enero</t>
  </si>
  <si>
    <t>febrero</t>
  </si>
  <si>
    <t xml:space="preserve">Fechas </t>
  </si>
  <si>
    <t>Consumo de energía total (kWh)</t>
  </si>
  <si>
    <t>FP (%)</t>
  </si>
  <si>
    <t>FC (%)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</si>
  <si>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</si>
  <si>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</si>
  <si>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</si>
  <si>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</si>
  <si>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</si>
  <si>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</si>
  <si>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</si>
  <si>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</si>
  <si>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</si>
  <si>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</si>
  <si>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</si>
  <si>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I. Datos Generales</t>
  </si>
  <si>
    <t>III. Información de equipos instalados y horarios de funcionamiento</t>
  </si>
  <si>
    <t>Costo por energía ($)</t>
  </si>
  <si>
    <t>Costo por demanda ($)</t>
  </si>
  <si>
    <t>Recargo o bonificacion por factor de potencia ($)</t>
  </si>
  <si>
    <t>Precio medio ($/kWh)</t>
  </si>
  <si>
    <t>Consumo de energía en horario base (kWh)</t>
  </si>
  <si>
    <t>Consumo de energía en horario intermedio (kWh)</t>
  </si>
  <si>
    <t>Consumo de energía en horario TOTAL (kWh)</t>
  </si>
  <si>
    <t>Consumo de energía en horario punta    (kWh)</t>
  </si>
  <si>
    <t>Demanda en horario base (kW)</t>
  </si>
  <si>
    <t>Demanda en horario intermedio (kW)</t>
  </si>
  <si>
    <t>Demanda en horario punta (kW)</t>
  </si>
  <si>
    <t>Costo por energía en horario base ($)</t>
  </si>
  <si>
    <t>Costo por energía en horario intermedio ($)</t>
  </si>
  <si>
    <t>Costo por energía en horario punta ($)</t>
  </si>
  <si>
    <t>Costo por energía en horario total ($)</t>
  </si>
  <si>
    <t>Costo por demanda facturable ($)</t>
  </si>
  <si>
    <t>Costo total ($)</t>
  </si>
  <si>
    <t>% de carga</t>
  </si>
  <si>
    <t>Horas de funcionamiento (h/día)</t>
  </si>
  <si>
    <t>Consumo de energía diario (kWh)</t>
  </si>
  <si>
    <t>Capacidad 
(datos de placa) (W)</t>
  </si>
  <si>
    <t>Rendimiento del equipo 
(%)</t>
  </si>
  <si>
    <t>Demanda 
(kW)</t>
  </si>
  <si>
    <t>Cargas</t>
  </si>
  <si>
    <t>Ejemplo: Motor de 1 HP</t>
  </si>
  <si>
    <t>Actividad 1</t>
  </si>
  <si>
    <t>Actividad 2</t>
  </si>
  <si>
    <t>Actividad 3</t>
  </si>
  <si>
    <t>Actividad 4</t>
  </si>
  <si>
    <t>Actividad 5</t>
  </si>
  <si>
    <t>Actividad 6</t>
  </si>
  <si>
    <t>Otra</t>
  </si>
  <si>
    <t>Tarifa 02</t>
  </si>
  <si>
    <t>Tarifa 03</t>
  </si>
  <si>
    <t>Tarifa OM</t>
  </si>
  <si>
    <t>Tarifa HM</t>
  </si>
  <si>
    <t>1) Actividades y/o procesos que requieren energía eléctrica en la PyME</t>
  </si>
  <si>
    <t>NO</t>
  </si>
  <si>
    <t>SI</t>
  </si>
  <si>
    <t>Describa</t>
  </si>
  <si>
    <t>1) Cantidad de acometidas eléctricas que están alimentadas de la red de CFE:</t>
  </si>
  <si>
    <t>2) Cantidad de contratos de suministro con CFE:</t>
  </si>
  <si>
    <t>3) Tipo de tarifas contratadas:</t>
  </si>
  <si>
    <t>4) Identificar si la PyME se encuentra en un periodo de crecimiento de carga</t>
  </si>
  <si>
    <t>Razón social</t>
  </si>
  <si>
    <t>Fecha del taller de Eficiencia Energética</t>
  </si>
  <si>
    <t>5) Identificar si la PyME modificará su horario o periodo de trabajo</t>
  </si>
  <si>
    <t>ANÁLISIS DE CONSUMOS Y DEMANDAS</t>
  </si>
  <si>
    <t>1/ Comparar demanda máxima (o facturable) vs. Demanda contratada</t>
  </si>
  <si>
    <t>Demanda contratada</t>
  </si>
  <si>
    <t>Demanda máxima</t>
  </si>
  <si>
    <t>kW</t>
  </si>
  <si>
    <t>Conclusión:</t>
  </si>
  <si>
    <t>Diferencia entre demanda contratada y demanda máxima</t>
  </si>
  <si>
    <t>2/ Cálculo de demanda promedio</t>
  </si>
  <si>
    <t>TOTAL / PROMEDIO</t>
  </si>
  <si>
    <t>Demanda promedio (kW)</t>
  </si>
  <si>
    <t>Diferencia (%)</t>
  </si>
  <si>
    <t>Para tarifas 02, 03y OM: Completar la tabla abajo con los horas de operación de la PyME:</t>
  </si>
  <si>
    <t>Días por mes</t>
  </si>
  <si>
    <t>Horas de funcionamiento por día</t>
  </si>
  <si>
    <t>Horas de funcionamiento mensual</t>
  </si>
  <si>
    <t>Evaluación</t>
  </si>
  <si>
    <t>Para tarifas HM: Completar la tabla abajo con los horas de operación de la PyME:</t>
  </si>
  <si>
    <t>3/ Análisis del factor de potencia</t>
  </si>
  <si>
    <t>Si el factor de potencia es &lt; 90%, existe una oportunidad para instalar un banco de capacitores. Ir a la pestaña "Banco de capacitores".</t>
  </si>
  <si>
    <t>Para tarifas 02, 03y OM:</t>
  </si>
  <si>
    <t>Para tarifa HM:</t>
  </si>
  <si>
    <t>Demanda facturable (kW)</t>
  </si>
  <si>
    <t>Analizar tendencia de consumo de energía y tendencia de demanda</t>
  </si>
  <si>
    <t>5/ Análisis de historicos</t>
  </si>
  <si>
    <t>4/ Repartición de factura energética</t>
  </si>
  <si>
    <t>Si la demanda representa más de 25% de la factura energética, es importante tratar de optimizarla. Ir a la pestaña "Control de demanda"</t>
  </si>
  <si>
    <t>Si existe, en la mayoría de los meses, picos de demanda, revisar sección III. del formato e ir a la pestaña de "Control de demanda" y "control de energía"</t>
  </si>
  <si>
    <t>Gráficas a incluir en el informe del Taller de Eficiencia Energética</t>
  </si>
  <si>
    <t>2/ Optimización de los horarios de operación</t>
  </si>
  <si>
    <t>Medida de Ahorro de Energía:
CONTROL DE ENERGÍA Y DEMANDA</t>
  </si>
  <si>
    <t>1/ Tabla de cargas base con condiciones actuales</t>
  </si>
  <si>
    <t>Retomar la tabla de las cargas base, indicadas en el formato de recopilación de datos</t>
  </si>
  <si>
    <t>3/ Optimización de la demanda</t>
  </si>
  <si>
    <t>En la siguiente tabla, modificar las horas de operación de las cargas cuando éstas se pueden reducir</t>
  </si>
  <si>
    <t>En la siguiente tabla, modificar una de las siguientes columnas según corresponde:
1/ "Datos de placa" en caso de sustituir el equipo por uno de menor capacidad
2/ "Rendimiento del equipo", en caso de sustituir el equipo uno de mejor eficiencia
3/ "% de carga", en caso de modificar el funcionamiento de las instalaciones</t>
  </si>
  <si>
    <t>Precios de referencia de energía</t>
  </si>
  <si>
    <t>Mes de referencia</t>
  </si>
  <si>
    <t>Indicar el mes en el cual se desarrolla el taller de eficiencia energética</t>
  </si>
  <si>
    <t xml:space="preserve">http://app.cfe.gob.mx/Aplicaciones/CCFE/Tarifas/Tarifas/tarifas_negocio.asp?Tarifa=2&amp;Anio=2015&amp;mes=5 </t>
  </si>
  <si>
    <t>Cargo Fijo</t>
  </si>
  <si>
    <t>Cargo Adicional</t>
  </si>
  <si>
    <t>0-50 kWh</t>
  </si>
  <si>
    <t>51-100 kWh</t>
  </si>
  <si>
    <t>kWh adicionales</t>
  </si>
  <si>
    <t>Buscar en la página de CFE la tarifa vigente</t>
  </si>
  <si>
    <t>http://app.cfe.gob.mx/Aplicaciones/CCFE/Tarifas/Tarifas/tarifas_negocio.asp?Tarifa=3&amp;Anio=2015&amp;mes=5</t>
  </si>
  <si>
    <t>Cargo por Demanda Máxima</t>
  </si>
  <si>
    <t>Cargo por Energía</t>
  </si>
  <si>
    <t>$/kWh</t>
  </si>
  <si>
    <t>$/kW</t>
  </si>
  <si>
    <t>http://app.cfe.gob.mx/Aplicaciones/CCFE/Tarifas/Tarifas/tarifas_negocio.asp?Tarifa=OM&amp;Anio=2015&amp;mes=5</t>
  </si>
  <si>
    <t>Cargo por Energía consumida</t>
  </si>
  <si>
    <t>http://app.cfe.gob.mx/Aplicaciones/CCFE/Tarifas/Tarifas/tarifas_negocio.asp?Tarifa=HM&amp;Anio=2015&amp;mes=5</t>
  </si>
  <si>
    <t>Cargo kW de demanda facturable</t>
  </si>
  <si>
    <t>Cargo por kWh de energía punta</t>
  </si>
  <si>
    <t>Cargo por kWh de energía intermedio</t>
  </si>
  <si>
    <t>Cargo por kWh de energía base</t>
  </si>
  <si>
    <t>MXN</t>
  </si>
  <si>
    <t>Ahorro en demanda</t>
  </si>
  <si>
    <t>Ahorro de energía</t>
  </si>
  <si>
    <t>Días de operación / año</t>
  </si>
  <si>
    <t>días/año</t>
  </si>
  <si>
    <t>kWh año</t>
  </si>
  <si>
    <t>4/ Cálculo de ahorros energéticos</t>
  </si>
  <si>
    <t>5/ Cálculo de ahorros económicos</t>
  </si>
  <si>
    <t>Tarifa CFE</t>
  </si>
  <si>
    <t>Seleccionar en el menu la tarifa de la PyME</t>
  </si>
  <si>
    <t>Cargo por demanda</t>
  </si>
  <si>
    <t>Cargo por energía</t>
  </si>
  <si>
    <t>Para tarifas HM:</t>
  </si>
  <si>
    <t>$/mes</t>
  </si>
  <si>
    <t>$/año</t>
  </si>
  <si>
    <t>Ahorro en energía</t>
  </si>
  <si>
    <t>REGIÓN</t>
  </si>
  <si>
    <t>FRI</t>
  </si>
  <si>
    <t>FRB</t>
  </si>
  <si>
    <t>Baja California</t>
  </si>
  <si>
    <t>Baja California S</t>
  </si>
  <si>
    <t>Central</t>
  </si>
  <si>
    <t>Noreste</t>
  </si>
  <si>
    <t>Noroeste</t>
  </si>
  <si>
    <t>Norte</t>
  </si>
  <si>
    <t>Peninsular</t>
  </si>
  <si>
    <t>Sur</t>
  </si>
  <si>
    <t>Medida de Ahorro de Energía:
BANCO DE CAPACITORES</t>
  </si>
  <si>
    <t>ϕ1</t>
  </si>
  <si>
    <t>ϕ2</t>
  </si>
  <si>
    <t>Q1</t>
  </si>
  <si>
    <t>Q2</t>
  </si>
  <si>
    <t>1/ Dimensionamiento del banco de capacitores</t>
  </si>
  <si>
    <t>Indicar en % el valor del factor de potencia, recomendamos 98%</t>
  </si>
  <si>
    <t>Tarifa 02, 03 y OM</t>
  </si>
  <si>
    <t xml:space="preserve">NOTA: </t>
  </si>
  <si>
    <t>Verificar que la Demanda total de la tabla no sea superior a la demanda máxima indicada en el recibo</t>
  </si>
  <si>
    <t>Verificar que el Consumo de energía total mensual de la tabla no sea superior al consumo de energía indicado en el recibo de CFE</t>
  </si>
  <si>
    <t>TOTAL POR AÑO</t>
  </si>
  <si>
    <t>TOTAL POR DÍA</t>
  </si>
  <si>
    <t>En caso contrario, revisar la lista de cargas, potencia y horas de potencia</t>
  </si>
  <si>
    <t>Completar los días de operación al año de la PyME</t>
  </si>
  <si>
    <t>Tarifa 02, 03, OM</t>
  </si>
  <si>
    <t>Valor actual del Factor de Potencia (FP1)</t>
  </si>
  <si>
    <t>Valor deseado para el Factor de Potencia (FP2)</t>
  </si>
  <si>
    <t>Demandá máxima (kW)</t>
  </si>
  <si>
    <t>Tamaño del banco de capacitores (Qc) en kVAr</t>
  </si>
  <si>
    <t>Solicitar la cotización de un banco de capacitores de del tamaño indicado</t>
  </si>
  <si>
    <t>2/ Cálculo de los ahorros económicos</t>
  </si>
  <si>
    <t>Recargos actuales</t>
  </si>
  <si>
    <t>Bonificación</t>
  </si>
  <si>
    <t>Ahorros totales</t>
  </si>
  <si>
    <t>El valor debe ser negativo</t>
  </si>
  <si>
    <t>Para evaluar la recuperación de esta medida de ahorro, calcule el tiempo de retorno</t>
  </si>
  <si>
    <t>Inversión</t>
  </si>
  <si>
    <t>Completar con el monto de inversión cotizada (equipo + instalación)</t>
  </si>
  <si>
    <t>Tiempo de retorno (años)</t>
  </si>
  <si>
    <t>Medida de Ahorro de Energía:
PEAK SHAVING</t>
  </si>
  <si>
    <t>Potencia del motor</t>
  </si>
  <si>
    <t>Potencia del motor (kW)</t>
  </si>
  <si>
    <t>Producción mensual máxima del motor (kWh)</t>
  </si>
  <si>
    <t>Consumo de energía de referencia (kWh)</t>
  </si>
  <si>
    <t>1/ Cálculo de la producción de energía del motor</t>
  </si>
  <si>
    <t>Rendimiento eléctrico del motor</t>
  </si>
  <si>
    <t>Indicar el rendimiento eléctrico que da el equipo en %</t>
  </si>
  <si>
    <t>Producción mensual del motor (kWh)</t>
  </si>
  <si>
    <t>Consumo mensual de gas (kWh)</t>
  </si>
  <si>
    <t>2/ Cálculo del consumo de gas natural del motor</t>
  </si>
  <si>
    <t>3/ Cálculo de los ahorros económicos</t>
  </si>
  <si>
    <t>Precio del gas natural</t>
  </si>
  <si>
    <t>Indicar el precio global (incluyendo precio de molecula, distribución, transporte, etc.) dado por el distribuidor de gas</t>
  </si>
  <si>
    <t>Ahorros brutos por energía($)</t>
  </si>
  <si>
    <t>Ahorros brutos por demanda ($)</t>
  </si>
  <si>
    <t>Consumo de gas ($)</t>
  </si>
  <si>
    <t>Potencia promedia del motor (kW)</t>
  </si>
  <si>
    <t>Inversión total</t>
  </si>
  <si>
    <t>Gastos anual de mantenimiento</t>
  </si>
  <si>
    <t>MXN/año</t>
  </si>
  <si>
    <t>Gastos de mantenimiento ($)</t>
  </si>
  <si>
    <t>Tiempo retorno de inversión</t>
  </si>
  <si>
    <t>años</t>
  </si>
  <si>
    <t xml:space="preserve">Conclusión: </t>
  </si>
  <si>
    <t>Generalmente, el motor se pone a trabajar para cubrir las 840 horas del periodo punta en el año</t>
  </si>
  <si>
    <t>Consumo anual de energía de referencia (kWh)</t>
  </si>
  <si>
    <t>Producción anual del motor (kWh)</t>
  </si>
  <si>
    <t>Ahorros netos esperados ($)</t>
  </si>
  <si>
    <t>Para ser conservadores, se considera que puede ocurrir unos paros del motor 2 veces durante el año que haga que ese mes no hay ahorro en demanda</t>
  </si>
  <si>
    <t>Ahorros conservadores</t>
  </si>
  <si>
    <t>Se considera que el motor cubrirá el 100% del consumo en horario punta</t>
  </si>
  <si>
    <t>2 opciones:</t>
  </si>
  <si>
    <t>1/ metodo sencillo aproximado</t>
  </si>
  <si>
    <t>2/ metodo más complejo pero certero</t>
  </si>
  <si>
    <t>Utilizamos el precio medio de energía que incluye energía y demanda</t>
  </si>
  <si>
    <t>Precio medio de energía</t>
  </si>
  <si>
    <t>Consiste en identificar el periodo (punta, intermedio, base o sobre todo el día de operación) en el que se utilizan las cargas cuya demanda máxima fue reducida e identificar de la misma manera el periodo (punta, intermedio, base o sobre todo el día de operación) en el que los horarios fueron reducidos.</t>
  </si>
  <si>
    <t>Demanda facturada (kW)</t>
  </si>
  <si>
    <t>Es la diferencia entre la situación actual y la situación futura con la reducción de demanda</t>
  </si>
  <si>
    <t>Es la diferencia entre la situación actual y la situación futura con la reducción de demanda y la reducción de horas de operación</t>
  </si>
  <si>
    <t>Ahorro económico</t>
  </si>
  <si>
    <t>A partir de estos datos, se recrea el recibo de energía eléctrica futuro.</t>
  </si>
  <si>
    <t>Importe futuro del recibo de CFE considerando:
1/  las optimizaciones de reducción de demanda y de horarios de operación
2/ la última tarifa vigente de CFE</t>
  </si>
  <si>
    <t>Para calcular los ahorros, es necesario calcular el valor de la factura actual considerando la última tarifa vigente de CFE</t>
  </si>
  <si>
    <t>HIPOTESIS</t>
  </si>
  <si>
    <t>Es la diferencia entre el recibo actual y el recibo futuro (con los precios de energía y demanda de la tarifa vigente de CFE</t>
  </si>
  <si>
    <r>
      <rPr>
        <b/>
        <u/>
        <sz val="12"/>
        <color theme="1"/>
        <rFont val="Arial"/>
        <family val="2"/>
      </rPr>
      <t>II. Datos del recibo de CFE:</t>
    </r>
    <r>
      <rPr>
        <sz val="12"/>
        <color theme="1"/>
        <rFont val="Arial"/>
        <family val="2"/>
      </rPr>
      <t xml:space="preserve"> </t>
    </r>
    <r>
      <rPr>
        <i/>
        <sz val="11"/>
        <color rgb="FF0070C0"/>
        <rFont val="Arial"/>
        <family val="2"/>
      </rPr>
      <t>completar las siguientes tablas para cada contrato de CFE</t>
    </r>
  </si>
  <si>
    <r>
      <t xml:space="preserve">Para tarifas 02, 03y OM: </t>
    </r>
    <r>
      <rPr>
        <i/>
        <sz val="11"/>
        <color rgb="FF0070C0"/>
        <rFont val="Arial"/>
        <family val="2"/>
      </rPr>
      <t>completar la tabla siguiente a partir de la información de los 12 últimos recibos de CFE</t>
    </r>
  </si>
  <si>
    <r>
      <t xml:space="preserve">Para tarifas HM: </t>
    </r>
    <r>
      <rPr>
        <i/>
        <sz val="11"/>
        <color rgb="FF0070C0"/>
        <rFont val="Arial"/>
        <family val="2"/>
      </rPr>
      <t>completar la tabla siguiente a partir de la información de los 12 últimos recibos de CFE</t>
    </r>
  </si>
  <si>
    <r>
      <t xml:space="preserve">2) Identificar las actividades o procesos que realiza la PyME en diferentes periodos del día, mes y anual.
</t>
    </r>
    <r>
      <rPr>
        <i/>
        <sz val="11"/>
        <color rgb="FF0070C0"/>
        <rFont val="Arial"/>
        <family val="2"/>
      </rPr>
      <t xml:space="preserve">Se deberá identificar las principales actividades o procesos que se realizan en los diferentes periodos de operación de la PyME, y determinar cuando ocurre la demanda máxima, el día y hora del período de mayor demanda eléctrica.
Se identificarán las cargas que contribuyen a generar picos de demanda y las cargas que de acuerdo al proceso, pueden ser diferidas, reducidas o sacar de operación cuando se presenta el pico. </t>
    </r>
    <r>
      <rPr>
        <sz val="11"/>
        <color theme="1"/>
        <rFont val="Arial"/>
        <family val="2"/>
      </rPr>
      <t xml:space="preserve">
</t>
    </r>
  </si>
  <si>
    <r>
      <rPr>
        <b/>
        <i/>
        <u/>
        <sz val="11"/>
        <color rgb="FF00B050"/>
        <rFont val="Arial"/>
        <family val="2"/>
      </rPr>
      <t>Nota</t>
    </r>
    <r>
      <rPr>
        <i/>
        <sz val="11"/>
        <color rgb="FF00B050"/>
        <rFont val="Arial"/>
        <family val="2"/>
      </rPr>
      <t>: se calculan los ahorros en base a la factura anual de referencia de los últimos 12 meses</t>
    </r>
  </si>
  <si>
    <t>Completar con la potencia del motor en funcionamiento continuo (≠ potencia en emergencia o de placa)</t>
  </si>
  <si>
    <t>Completar con la potencia del motor en funcionamiento continuo (≠ potencia en emergencia o de placa), considerando que la capacidad debe ser superior a la demandá máxima en horario punta.</t>
  </si>
  <si>
    <t>Antigüedad 
(años)</t>
  </si>
  <si>
    <t>5.1 Análisis energético</t>
  </si>
  <si>
    <t>5.2 Análisis factura energética</t>
  </si>
  <si>
    <t>Costo total de la factura antes de IVA ($)</t>
  </si>
  <si>
    <t>Potencia del motor a instalar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</si>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</sst>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  <numFmt numFmtId="166" formatCode="_-&quot;$&quot;* #,##0.0_-;\-&quot;$&quot;* #,##0.0_-;_-&quot;$&quot;* &quot;-&quot;??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0"/>
      <name val="Arial"/>
      <family val="2"/>
    </font>
    <font>
      <b/>
      <u/>
      <sz val="11"/>
      <color theme="1"/>
      <name val="Arial"/>
      <family val="2"/>
    </font>
    <font>
      <sz val="12"/>
      <color theme="1"/>
      <name val="Arial"/>
      <family val="2"/>
    </font>
    <font>
      <i/>
      <sz val="11"/>
      <color rgb="FF0070C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Arial"/>
      <family val="2"/>
    </font>
    <font>
      <b/>
      <i/>
      <sz val="11"/>
      <color rgb="FFFF0000"/>
      <name val="Arial"/>
      <family val="2"/>
    </font>
    <font>
      <sz val="12"/>
      <color rgb="FFFF0000"/>
      <name val="Arial"/>
      <family val="2"/>
    </font>
    <font>
      <u/>
      <sz val="12"/>
      <color theme="1"/>
      <name val="Arial"/>
      <family val="2"/>
    </font>
    <font>
      <i/>
      <sz val="11"/>
      <color rgb="FF00B050"/>
      <name val="Arial"/>
      <family val="2"/>
    </font>
    <font>
      <b/>
      <i/>
      <u/>
      <sz val="11"/>
      <color rgb="FF00B05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theme="0" tint="-0.249977111117893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16">
    <xf numFmtId="0" fontId="0" fillId="0" borderId="0" xfId="0"/>
    <xf numFmtId="0" fontId="0" fillId="2" borderId="0" xfId="0" applyFill="1"/>
    <xf numFmtId="0" fontId="5" fillId="2" borderId="0" xfId="0" applyFont="1" applyFill="1"/>
    <xf numFmtId="0" fontId="0" fillId="0" borderId="0" xfId="0"/>
    <xf numFmtId="0" fontId="0" fillId="0" borderId="0" xfId="0"/>
    <xf numFmtId="0" fontId="6" fillId="2" borderId="0" xfId="0" applyFont="1" applyFill="1"/>
    <xf numFmtId="0" fontId="6" fillId="0" borderId="0" xfId="0" applyFont="1"/>
    <xf numFmtId="0" fontId="6" fillId="2" borderId="0" xfId="0" applyFont="1" applyFill="1" applyBorder="1" applyAlignment="1">
      <alignment horizontal="center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12" fillId="2" borderId="0" xfId="0" applyFont="1" applyFill="1"/>
    <xf numFmtId="0" fontId="13" fillId="2" borderId="0" xfId="0" applyFont="1" applyFill="1"/>
    <xf numFmtId="0" fontId="14" fillId="2" borderId="0" xfId="0" applyFont="1" applyFill="1"/>
    <xf numFmtId="0" fontId="15" fillId="2" borderId="0" xfId="0" applyFont="1" applyFill="1"/>
    <xf numFmtId="0" fontId="14" fillId="2" borderId="1" xfId="0" applyFont="1" applyFill="1" applyBorder="1"/>
    <xf numFmtId="0" fontId="14" fillId="2" borderId="0" xfId="0" applyFont="1" applyFill="1" applyBorder="1"/>
    <xf numFmtId="0" fontId="16" fillId="0" borderId="0" xfId="0" applyFont="1" applyFill="1" applyBorder="1" applyAlignment="1">
      <alignment horizontal="right"/>
    </xf>
    <xf numFmtId="0" fontId="14" fillId="2" borderId="3" xfId="0" applyFont="1" applyFill="1" applyBorder="1"/>
    <xf numFmtId="0" fontId="14" fillId="2" borderId="0" xfId="0" applyFont="1" applyFill="1" applyBorder="1" applyAlignment="1">
      <alignment horizontal="right"/>
    </xf>
    <xf numFmtId="0" fontId="14" fillId="2" borderId="0" xfId="0" applyFont="1" applyFill="1" applyBorder="1" applyAlignment="1"/>
    <xf numFmtId="0" fontId="14" fillId="2" borderId="0" xfId="0" applyFont="1" applyFill="1" applyAlignment="1">
      <alignment horizontal="right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/>
    </xf>
    <xf numFmtId="0" fontId="17" fillId="2" borderId="0" xfId="0" applyFont="1" applyFill="1"/>
    <xf numFmtId="165" fontId="14" fillId="2" borderId="3" xfId="1" applyNumberFormat="1" applyFont="1" applyFill="1" applyBorder="1"/>
    <xf numFmtId="0" fontId="14" fillId="2" borderId="0" xfId="0" applyFont="1" applyFill="1" applyAlignment="1">
      <alignment horizontal="left" indent="2"/>
    </xf>
    <xf numFmtId="165" fontId="14" fillId="0" borderId="3" xfId="1" applyNumberFormat="1" applyFont="1" applyBorder="1" applyAlignment="1">
      <alignment horizontal="center"/>
    </xf>
    <xf numFmtId="9" fontId="14" fillId="2" borderId="3" xfId="3" applyFont="1" applyFill="1" applyBorder="1" applyAlignment="1">
      <alignment horizontal="center" vertical="center"/>
    </xf>
    <xf numFmtId="164" fontId="14" fillId="2" borderId="3" xfId="2" applyNumberFormat="1" applyFont="1" applyFill="1" applyBorder="1" applyAlignment="1">
      <alignment horizontal="center" vertical="center"/>
    </xf>
    <xf numFmtId="44" fontId="14" fillId="4" borderId="3" xfId="2" applyFont="1" applyFill="1" applyBorder="1"/>
    <xf numFmtId="44" fontId="14" fillId="2" borderId="3" xfId="2" applyFont="1" applyFill="1" applyBorder="1" applyAlignment="1">
      <alignment horizontal="center" vertical="center"/>
    </xf>
    <xf numFmtId="165" fontId="20" fillId="2" borderId="3" xfId="1" applyNumberFormat="1" applyFont="1" applyFill="1" applyBorder="1" applyAlignment="1">
      <alignment horizontal="center" vertical="center"/>
    </xf>
    <xf numFmtId="9" fontId="20" fillId="2" borderId="3" xfId="3" applyFont="1" applyFill="1" applyBorder="1" applyAlignment="1">
      <alignment horizontal="center" vertical="center"/>
    </xf>
    <xf numFmtId="164" fontId="20" fillId="2" borderId="3" xfId="2" applyNumberFormat="1" applyFont="1" applyFill="1" applyBorder="1" applyAlignment="1">
      <alignment horizontal="center" vertical="center"/>
    </xf>
    <xf numFmtId="44" fontId="20" fillId="2" borderId="3" xfId="2" applyFont="1" applyFill="1" applyBorder="1" applyAlignment="1">
      <alignment horizontal="center" vertical="center"/>
    </xf>
    <xf numFmtId="165" fontId="14" fillId="0" borderId="9" xfId="1" applyNumberFormat="1" applyFont="1" applyBorder="1" applyAlignment="1">
      <alignment horizontal="justify" vertical="center"/>
    </xf>
    <xf numFmtId="165" fontId="14" fillId="4" borderId="9" xfId="1" applyNumberFormat="1" applyFont="1" applyFill="1" applyBorder="1" applyAlignment="1">
      <alignment horizontal="justify" vertical="center"/>
    </xf>
    <xf numFmtId="10" fontId="14" fillId="0" borderId="9" xfId="3" applyNumberFormat="1" applyFont="1" applyBorder="1" applyAlignment="1">
      <alignment horizontal="center" vertical="center"/>
    </xf>
    <xf numFmtId="10" fontId="14" fillId="0" borderId="9" xfId="3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44" fontId="14" fillId="0" borderId="9" xfId="2" applyFont="1" applyBorder="1" applyAlignment="1">
      <alignment horizontal="justify" vertical="center"/>
    </xf>
    <xf numFmtId="44" fontId="14" fillId="4" borderId="9" xfId="2" applyFont="1" applyFill="1" applyBorder="1" applyAlignment="1">
      <alignment horizontal="justify" vertical="center"/>
    </xf>
    <xf numFmtId="0" fontId="14" fillId="2" borderId="1" xfId="0" applyFont="1" applyFill="1" applyBorder="1" applyAlignment="1"/>
    <xf numFmtId="0" fontId="14" fillId="2" borderId="2" xfId="0" applyFont="1" applyFill="1" applyBorder="1" applyAlignment="1"/>
    <xf numFmtId="0" fontId="14" fillId="2" borderId="2" xfId="0" applyFont="1" applyFill="1" applyBorder="1"/>
    <xf numFmtId="0" fontId="21" fillId="2" borderId="3" xfId="0" applyFont="1" applyFill="1" applyBorder="1"/>
    <xf numFmtId="0" fontId="21" fillId="2" borderId="3" xfId="0" applyFont="1" applyFill="1" applyBorder="1" applyAlignment="1">
      <alignment horizontal="center"/>
    </xf>
    <xf numFmtId="9" fontId="21" fillId="2" borderId="3" xfId="3" applyFont="1" applyFill="1" applyBorder="1" applyAlignment="1">
      <alignment horizontal="center"/>
    </xf>
    <xf numFmtId="165" fontId="21" fillId="2" borderId="3" xfId="1" applyNumberFormat="1" applyFont="1" applyFill="1" applyBorder="1" applyAlignment="1">
      <alignment horizontal="center"/>
    </xf>
    <xf numFmtId="43" fontId="14" fillId="2" borderId="3" xfId="1" applyFont="1" applyFill="1" applyBorder="1" applyAlignment="1">
      <alignment horizontal="center"/>
    </xf>
    <xf numFmtId="9" fontId="14" fillId="2" borderId="3" xfId="3" applyFont="1" applyFill="1" applyBorder="1" applyAlignment="1">
      <alignment horizontal="center"/>
    </xf>
    <xf numFmtId="0" fontId="22" fillId="4" borderId="3" xfId="0" applyFont="1" applyFill="1" applyBorder="1" applyAlignment="1">
      <alignment horizontal="center"/>
    </xf>
    <xf numFmtId="0" fontId="22" fillId="4" borderId="3" xfId="0" applyFont="1" applyFill="1" applyBorder="1" applyAlignment="1">
      <alignment horizontal="right"/>
    </xf>
    <xf numFmtId="0" fontId="22" fillId="4" borderId="4" xfId="0" applyFont="1" applyFill="1" applyBorder="1" applyAlignment="1">
      <alignment horizontal="right"/>
    </xf>
    <xf numFmtId="0" fontId="22" fillId="4" borderId="4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0" fillId="2" borderId="0" xfId="0" applyFont="1" applyFill="1"/>
    <xf numFmtId="0" fontId="25" fillId="2" borderId="0" xfId="0" applyFont="1" applyFill="1" applyAlignment="1">
      <alignment horizontal="center"/>
    </xf>
    <xf numFmtId="0" fontId="25" fillId="2" borderId="0" xfId="0" applyFont="1" applyFill="1"/>
    <xf numFmtId="0" fontId="21" fillId="2" borderId="0" xfId="0" applyFont="1" applyFill="1" applyAlignment="1">
      <alignment wrapText="1"/>
    </xf>
    <xf numFmtId="9" fontId="14" fillId="2" borderId="0" xfId="3" applyFont="1" applyFill="1" applyAlignment="1">
      <alignment horizontal="center" vertical="center"/>
    </xf>
    <xf numFmtId="0" fontId="27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left" vertical="center"/>
    </xf>
    <xf numFmtId="165" fontId="28" fillId="0" borderId="3" xfId="1" applyNumberFormat="1" applyFont="1" applyFill="1" applyBorder="1" applyAlignment="1">
      <alignment horizontal="center" vertical="center"/>
    </xf>
    <xf numFmtId="165" fontId="28" fillId="3" borderId="3" xfId="1" applyNumberFormat="1" applyFont="1" applyFill="1" applyBorder="1" applyAlignment="1">
      <alignment horizontal="center" vertical="center"/>
    </xf>
    <xf numFmtId="165" fontId="28" fillId="4" borderId="3" xfId="1" applyNumberFormat="1" applyFont="1" applyFill="1" applyBorder="1" applyAlignment="1">
      <alignment horizontal="center" vertical="center"/>
    </xf>
    <xf numFmtId="9" fontId="28" fillId="0" borderId="3" xfId="3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left" vertical="center"/>
    </xf>
    <xf numFmtId="165" fontId="22" fillId="0" borderId="3" xfId="1" applyNumberFormat="1" applyFont="1" applyFill="1" applyBorder="1" applyAlignment="1">
      <alignment horizontal="center" vertical="center"/>
    </xf>
    <xf numFmtId="165" fontId="22" fillId="3" borderId="3" xfId="1" applyNumberFormat="1" applyFont="1" applyFill="1" applyBorder="1" applyAlignment="1">
      <alignment horizontal="center" vertical="center"/>
    </xf>
    <xf numFmtId="0" fontId="14" fillId="0" borderId="3" xfId="0" applyFont="1" applyBorder="1"/>
    <xf numFmtId="9" fontId="22" fillId="0" borderId="3" xfId="3" applyFont="1" applyFill="1" applyBorder="1" applyAlignment="1">
      <alignment horizontal="center" vertical="center"/>
    </xf>
    <xf numFmtId="0" fontId="14" fillId="0" borderId="0" xfId="0" applyFont="1"/>
    <xf numFmtId="9" fontId="28" fillId="2" borderId="3" xfId="3" applyFont="1" applyFill="1" applyBorder="1" applyAlignment="1">
      <alignment horizontal="center" vertical="center"/>
    </xf>
    <xf numFmtId="9" fontId="22" fillId="2" borderId="3" xfId="3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 wrapText="1"/>
    </xf>
    <xf numFmtId="0" fontId="22" fillId="4" borderId="3" xfId="0" applyFont="1" applyFill="1" applyBorder="1" applyAlignment="1">
      <alignment horizontal="center" vertical="center" wrapText="1"/>
    </xf>
    <xf numFmtId="0" fontId="14" fillId="4" borderId="0" xfId="0" applyFont="1" applyFill="1"/>
    <xf numFmtId="164" fontId="14" fillId="0" borderId="3" xfId="2" applyNumberFormat="1" applyFont="1" applyBorder="1" applyAlignment="1">
      <alignment horizontal="center"/>
    </xf>
    <xf numFmtId="0" fontId="25" fillId="0" borderId="3" xfId="0" applyFont="1" applyFill="1" applyBorder="1" applyAlignment="1">
      <alignment horizontal="left" vertical="center"/>
    </xf>
    <xf numFmtId="0" fontId="3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/>
    </xf>
    <xf numFmtId="0" fontId="14" fillId="3" borderId="0" xfId="0" applyFont="1" applyFill="1"/>
    <xf numFmtId="0" fontId="19" fillId="2" borderId="0" xfId="0" applyFont="1" applyFill="1"/>
    <xf numFmtId="44" fontId="14" fillId="3" borderId="0" xfId="2" applyFont="1" applyFill="1"/>
    <xf numFmtId="44" fontId="14" fillId="2" borderId="0" xfId="2" applyFont="1" applyFill="1"/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Alignment="1">
      <alignment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8" fillId="6" borderId="0" xfId="0" applyFont="1" applyFill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28" fillId="5" borderId="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3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vertical="center"/>
    </xf>
    <xf numFmtId="0" fontId="24" fillId="2" borderId="3" xfId="0" applyFont="1" applyFill="1" applyBorder="1" applyAlignment="1">
      <alignment horizontal="center"/>
    </xf>
    <xf numFmtId="165" fontId="24" fillId="2" borderId="3" xfId="1" applyNumberFormat="1" applyFont="1" applyFill="1" applyBorder="1" applyAlignment="1">
      <alignment horizontal="center"/>
    </xf>
    <xf numFmtId="0" fontId="14" fillId="3" borderId="3" xfId="0" applyFont="1" applyFill="1" applyBorder="1"/>
    <xf numFmtId="0" fontId="14" fillId="0" borderId="3" xfId="0" applyFont="1" applyFill="1" applyBorder="1" applyAlignment="1">
      <alignment horizontal="center" vertical="center"/>
    </xf>
    <xf numFmtId="165" fontId="25" fillId="2" borderId="0" xfId="0" applyNumberFormat="1" applyFont="1" applyFill="1"/>
    <xf numFmtId="0" fontId="29" fillId="2" borderId="0" xfId="0" applyFont="1" applyFill="1"/>
    <xf numFmtId="0" fontId="34" fillId="2" borderId="0" xfId="0" applyFont="1" applyFill="1" applyAlignment="1"/>
    <xf numFmtId="0" fontId="25" fillId="2" borderId="0" xfId="0" applyFont="1" applyFill="1" applyAlignment="1">
      <alignment horizontal="right"/>
    </xf>
    <xf numFmtId="44" fontId="25" fillId="2" borderId="0" xfId="2" applyFont="1" applyFill="1"/>
    <xf numFmtId="0" fontId="34" fillId="2" borderId="0" xfId="0" applyFont="1" applyFill="1" applyAlignment="1">
      <alignment horizontal="left"/>
    </xf>
    <xf numFmtId="0" fontId="14" fillId="2" borderId="0" xfId="0" applyFont="1" applyFill="1" applyAlignment="1">
      <alignment horizontal="right" wrapText="1"/>
    </xf>
    <xf numFmtId="165" fontId="14" fillId="2" borderId="0" xfId="0" applyNumberFormat="1" applyFont="1" applyFill="1"/>
    <xf numFmtId="0" fontId="20" fillId="0" borderId="0" xfId="0" applyFont="1" applyFill="1"/>
    <xf numFmtId="0" fontId="19" fillId="2" borderId="0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right"/>
    </xf>
    <xf numFmtId="9" fontId="25" fillId="2" borderId="0" xfId="3" applyFont="1" applyFill="1" applyAlignment="1">
      <alignment horizontal="right"/>
    </xf>
    <xf numFmtId="44" fontId="25" fillId="2" borderId="0" xfId="2" applyFont="1" applyFill="1" applyAlignment="1">
      <alignment horizontal="right"/>
    </xf>
    <xf numFmtId="165" fontId="14" fillId="2" borderId="0" xfId="0" applyNumberFormat="1" applyFont="1" applyFill="1" applyAlignment="1">
      <alignment horizontal="right"/>
    </xf>
    <xf numFmtId="44" fontId="14" fillId="0" borderId="3" xfId="2" applyFont="1" applyBorder="1" applyAlignment="1">
      <alignment horizontal="justify" vertical="center"/>
    </xf>
    <xf numFmtId="44" fontId="14" fillId="0" borderId="3" xfId="2" applyFont="1" applyBorder="1" applyAlignment="1">
      <alignment horizontal="right" vertical="center"/>
    </xf>
    <xf numFmtId="165" fontId="14" fillId="3" borderId="3" xfId="1" applyNumberFormat="1" applyFont="1" applyFill="1" applyBorder="1" applyAlignment="1">
      <alignment horizontal="justify" vertical="center"/>
    </xf>
    <xf numFmtId="10" fontId="14" fillId="0" borderId="3" xfId="3" applyNumberFormat="1" applyFont="1" applyBorder="1" applyAlignment="1">
      <alignment horizontal="center" vertical="center"/>
    </xf>
    <xf numFmtId="9" fontId="21" fillId="2" borderId="3" xfId="0" applyNumberFormat="1" applyFont="1" applyFill="1" applyBorder="1" applyAlignment="1">
      <alignment horizontal="center" vertical="center" wrapText="1"/>
    </xf>
    <xf numFmtId="9" fontId="21" fillId="2" borderId="3" xfId="3" applyFont="1" applyFill="1" applyBorder="1" applyAlignment="1">
      <alignment horizontal="center" vertical="center"/>
    </xf>
    <xf numFmtId="9" fontId="21" fillId="3" borderId="3" xfId="3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43" fontId="14" fillId="2" borderId="3" xfId="1" applyFont="1" applyFill="1" applyBorder="1"/>
    <xf numFmtId="0" fontId="35" fillId="2" borderId="0" xfId="0" applyFont="1" applyFill="1"/>
    <xf numFmtId="44" fontId="14" fillId="2" borderId="3" xfId="2" applyFont="1" applyFill="1" applyBorder="1" applyAlignment="1">
      <alignment horizontal="center" vertical="center" wrapText="1"/>
    </xf>
    <xf numFmtId="44" fontId="14" fillId="3" borderId="3" xfId="2" applyFont="1" applyFill="1" applyBorder="1" applyAlignment="1">
      <alignment horizontal="center" vertical="center" wrapText="1"/>
    </xf>
    <xf numFmtId="44" fontId="14" fillId="3" borderId="3" xfId="2" applyFont="1" applyFill="1" applyBorder="1" applyAlignment="1">
      <alignment horizontal="center" vertical="center"/>
    </xf>
    <xf numFmtId="0" fontId="14" fillId="2" borderId="3" xfId="1" applyNumberFormat="1" applyFont="1" applyFill="1" applyBorder="1" applyAlignment="1">
      <alignment horizontal="center"/>
    </xf>
    <xf numFmtId="43" fontId="20" fillId="2" borderId="3" xfId="1" applyFont="1" applyFill="1" applyBorder="1" applyAlignment="1">
      <alignment horizontal="center" vertical="center"/>
    </xf>
    <xf numFmtId="44" fontId="20" fillId="2" borderId="3" xfId="2" applyFont="1" applyFill="1" applyBorder="1" applyAlignment="1">
      <alignment horizontal="center" vertical="center" wrapText="1"/>
    </xf>
    <xf numFmtId="165" fontId="20" fillId="0" borderId="3" xfId="1" applyNumberFormat="1" applyFont="1" applyBorder="1" applyAlignment="1">
      <alignment horizontal="center"/>
    </xf>
    <xf numFmtId="0" fontId="12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indent="2"/>
    </xf>
    <xf numFmtId="0" fontId="28" fillId="3" borderId="0" xfId="0" applyFont="1" applyFill="1" applyAlignment="1">
      <alignment horizontal="center" vertical="center" wrapText="1"/>
    </xf>
    <xf numFmtId="0" fontId="28" fillId="2" borderId="0" xfId="0" applyFont="1" applyFill="1" applyAlignment="1">
      <alignment horizontal="left" vertical="center" wrapText="1"/>
    </xf>
    <xf numFmtId="0" fontId="28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165" fontId="14" fillId="2" borderId="0" xfId="1" applyNumberFormat="1" applyFont="1" applyFill="1" applyBorder="1"/>
    <xf numFmtId="165" fontId="14" fillId="3" borderId="3" xfId="1" applyNumberFormat="1" applyFont="1" applyFill="1" applyBorder="1" applyAlignment="1">
      <alignment horizontal="center" vertical="center"/>
    </xf>
    <xf numFmtId="165" fontId="14" fillId="0" borderId="3" xfId="1" applyNumberFormat="1" applyFont="1" applyFill="1" applyBorder="1" applyAlignment="1">
      <alignment horizontal="center" vertical="center"/>
    </xf>
    <xf numFmtId="165" fontId="14" fillId="0" borderId="3" xfId="1" applyNumberFormat="1" applyFont="1" applyBorder="1" applyAlignment="1">
      <alignment horizontal="center" vertical="center"/>
    </xf>
    <xf numFmtId="165" fontId="20" fillId="0" borderId="3" xfId="1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9" fontId="14" fillId="3" borderId="0" xfId="3" applyFont="1" applyFill="1"/>
    <xf numFmtId="43" fontId="14" fillId="3" borderId="0" xfId="1" applyFont="1" applyFill="1" applyAlignment="1">
      <alignment vertical="center"/>
    </xf>
    <xf numFmtId="0" fontId="17" fillId="2" borderId="0" xfId="0" applyFont="1" applyFill="1" applyAlignment="1">
      <alignment horizontal="left" indent="2"/>
    </xf>
    <xf numFmtId="44" fontId="14" fillId="0" borderId="3" xfId="2" applyFont="1" applyBorder="1" applyAlignment="1">
      <alignment horizontal="center" vertical="center"/>
    </xf>
    <xf numFmtId="44" fontId="20" fillId="0" borderId="3" xfId="2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/>
    <xf numFmtId="44" fontId="14" fillId="3" borderId="0" xfId="0" applyNumberFormat="1" applyFont="1" applyFill="1"/>
    <xf numFmtId="44" fontId="14" fillId="2" borderId="0" xfId="0" applyNumberFormat="1" applyFont="1" applyFill="1"/>
    <xf numFmtId="166" fontId="14" fillId="2" borderId="3" xfId="2" applyNumberFormat="1" applyFont="1" applyFill="1" applyBorder="1"/>
    <xf numFmtId="0" fontId="25" fillId="2" borderId="0" xfId="0" applyNumberFormat="1" applyFont="1" applyFill="1" applyAlignment="1">
      <alignment horizontal="center"/>
    </xf>
    <xf numFmtId="0" fontId="14" fillId="0" borderId="3" xfId="0" applyFont="1" applyBorder="1" applyAlignment="1">
      <alignment horizontal="right"/>
    </xf>
    <xf numFmtId="166" fontId="14" fillId="2" borderId="3" xfId="2" applyNumberFormat="1" applyFont="1" applyFill="1" applyBorder="1" applyAlignment="1">
      <alignment horizontal="center"/>
    </xf>
    <xf numFmtId="166" fontId="14" fillId="2" borderId="3" xfId="2" applyNumberFormat="1" applyFont="1" applyFill="1" applyBorder="1" applyAlignment="1">
      <alignment horizontal="right"/>
    </xf>
    <xf numFmtId="44" fontId="25" fillId="2" borderId="0" xfId="2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25" fillId="3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165" fontId="24" fillId="2" borderId="3" xfId="0" applyNumberFormat="1" applyFont="1" applyFill="1" applyBorder="1" applyAlignment="1">
      <alignment horizontal="left"/>
    </xf>
    <xf numFmtId="165" fontId="24" fillId="2" borderId="3" xfId="1" applyNumberFormat="1" applyFont="1" applyFill="1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left" wrapText="1"/>
    </xf>
    <xf numFmtId="0" fontId="14" fillId="2" borderId="0" xfId="0" applyFont="1" applyFill="1" applyAlignment="1">
      <alignment horizontal="left" wrapText="1"/>
    </xf>
    <xf numFmtId="0" fontId="14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25" fillId="2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left" vertical="center"/>
    </xf>
    <xf numFmtId="0" fontId="29" fillId="2" borderId="7" xfId="0" applyFont="1" applyFill="1" applyBorder="1" applyAlignment="1">
      <alignment horizontal="center"/>
    </xf>
    <xf numFmtId="0" fontId="29" fillId="2" borderId="2" xfId="0" applyFont="1" applyFill="1" applyBorder="1" applyAlignment="1">
      <alignment horizontal="center"/>
    </xf>
    <xf numFmtId="0" fontId="29" fillId="2" borderId="4" xfId="0" applyFont="1" applyFill="1" applyBorder="1" applyAlignment="1">
      <alignment horizontal="center"/>
    </xf>
    <xf numFmtId="0" fontId="22" fillId="4" borderId="3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top" wrapText="1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wrapText="1"/>
    </xf>
    <xf numFmtId="0" fontId="12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 wrapText="1"/>
    </xf>
    <xf numFmtId="0" fontId="31" fillId="2" borderId="0" xfId="4" applyFont="1" applyFill="1" applyAlignment="1">
      <alignment horizontal="left" vertical="center" wrapText="1"/>
    </xf>
    <xf numFmtId="0" fontId="31" fillId="2" borderId="0" xfId="4" applyFont="1" applyFill="1" applyAlignment="1">
      <alignment horizontal="left" wrapText="1"/>
    </xf>
    <xf numFmtId="0" fontId="12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4" fillId="2" borderId="7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/>
    </xf>
    <xf numFmtId="0" fontId="24" fillId="2" borderId="4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9" fillId="2" borderId="0" xfId="0" applyFont="1" applyFill="1" applyAlignment="1">
      <alignment horizontal="left" vertical="center" wrapText="1"/>
    </xf>
    <xf numFmtId="0" fontId="20" fillId="0" borderId="3" xfId="0" applyFont="1" applyBorder="1" applyAlignment="1">
      <alignment horizontal="center"/>
    </xf>
    <xf numFmtId="0" fontId="25" fillId="2" borderId="0" xfId="0" applyFont="1" applyFill="1" applyAlignment="1">
      <alignment horizontal="right" vertical="center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wrapText="1"/>
    </xf>
    <xf numFmtId="0" fontId="25" fillId="2" borderId="0" xfId="0" applyFont="1" applyFill="1" applyAlignment="1">
      <alignment horizontal="right" vertical="top"/>
    </xf>
    <xf numFmtId="0" fontId="20" fillId="2" borderId="3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/>
    </xf>
    <xf numFmtId="165" fontId="24" fillId="2" borderId="3" xfId="0" applyNumberFormat="1" applyFont="1" applyFill="1" applyBorder="1" applyAlignment="1">
      <alignment horizontal="center"/>
    </xf>
    <xf numFmtId="0" fontId="1" fillId="2" borderId="3" xfId="0" applyFont="1" applyFill="1" applyBorder="1"/>
  </cellXfs>
  <cellStyles count="5">
    <cellStyle name="Hipervínculo" xfId="4" builtinId="8"/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MX" sz="1200">
                <a:latin typeface="Arial" panose="020B0604020202020204" pitchFamily="34" charset="0"/>
                <a:cs typeface="Arial" panose="020B0604020202020204" pitchFamily="34" charset="0"/>
              </a:rPr>
              <a:t>Historicos de consumo y demanda de energía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3639349169331619"/>
          <c:y val="0.12829193363200711"/>
          <c:w val="0.7540275958523448"/>
          <c:h val="0.605151656620046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 Datos entrada'!$B$43</c:f>
              <c:strCache>
                <c:ptCount val="1"/>
                <c:pt idx="0">
                  <c:v>Consumo de energía total (kWh)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 Datos entrada'!$A$44:$A$55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'1. Datos entrada'!$B$44:$B$55</c:f>
              <c:numCache>
                <c:formatCode>_-* #,##0_-;\-* #,##0_-;_-* "-"??_-;_-@_-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6982576"/>
        <c:axId val="209576368"/>
      </c:barChart>
      <c:lineChart>
        <c:grouping val="standard"/>
        <c:varyColors val="0"/>
        <c:ser>
          <c:idx val="1"/>
          <c:order val="1"/>
          <c:tx>
            <c:strRef>
              <c:f>'1. Datos entrada'!$C$43</c:f>
              <c:strCache>
                <c:ptCount val="1"/>
                <c:pt idx="0">
                  <c:v>Demanda facturada (kW)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'1. Datos entrada'!$C$44:$C$55</c:f>
              <c:numCache>
                <c:formatCode>_-* #,##0_-;\-* #,##0_-;_-* "-"??_-;_-@_-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577488"/>
        <c:axId val="209576928"/>
      </c:lineChart>
      <c:catAx>
        <c:axId val="206982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MX" sz="1000">
                    <a:solidFill>
                      <a:srgbClr val="FF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&lt;Año&gt;</a:t>
                </a:r>
              </a:p>
            </c:rich>
          </c:tx>
          <c:layout>
            <c:manualLayout>
              <c:xMode val="edge"/>
              <c:yMode val="edge"/>
              <c:x val="0.4919862740892797"/>
              <c:y val="0.931610912272329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FF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209576368"/>
        <c:crosses val="autoZero"/>
        <c:auto val="1"/>
        <c:lblAlgn val="ctr"/>
        <c:lblOffset val="100"/>
        <c:noMultiLvlLbl val="0"/>
      </c:catAx>
      <c:valAx>
        <c:axId val="20957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MX" sz="1000">
                    <a:latin typeface="Arial" panose="020B0604020202020204" pitchFamily="34" charset="0"/>
                    <a:cs typeface="Arial" panose="020B0604020202020204" pitchFamily="34" charset="0"/>
                  </a:rPr>
                  <a:t>Consumo de energía en kWh</a:t>
                </a:r>
              </a:p>
            </c:rich>
          </c:tx>
          <c:layout>
            <c:manualLayout>
              <c:xMode val="edge"/>
              <c:yMode val="edge"/>
              <c:x val="3.999500062492189E-3"/>
              <c:y val="0.19396726450860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206982576"/>
        <c:crosses val="autoZero"/>
        <c:crossBetween val="between"/>
      </c:valAx>
      <c:valAx>
        <c:axId val="20957692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MX" sz="1000">
                    <a:latin typeface="Arial" panose="020B0604020202020204" pitchFamily="34" charset="0"/>
                    <a:cs typeface="Arial" panose="020B0604020202020204" pitchFamily="34" charset="0"/>
                  </a:rPr>
                  <a:t>Demanda en 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209577488"/>
        <c:crosses val="max"/>
        <c:crossBetween val="between"/>
      </c:valAx>
      <c:catAx>
        <c:axId val="209577488"/>
        <c:scaling>
          <c:orientation val="minMax"/>
        </c:scaling>
        <c:delete val="1"/>
        <c:axPos val="b"/>
        <c:majorTickMark val="out"/>
        <c:minorTickMark val="none"/>
        <c:tickLblPos val="nextTo"/>
        <c:crossAx val="2095769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930073429537251E-2"/>
          <c:y val="0.90757528036268198"/>
          <c:w val="0.44397765329015926"/>
          <c:h val="9.24247196373180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MX" sz="1200">
                <a:latin typeface="Arial" panose="020B0604020202020204" pitchFamily="34" charset="0"/>
                <a:cs typeface="Arial" panose="020B0604020202020204" pitchFamily="34" charset="0"/>
              </a:rPr>
              <a:t>Historicos de consumo y demanda de energía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4010041921879032"/>
          <c:y val="8.484962544677753E-2"/>
          <c:w val="0.73647203475861078"/>
          <c:h val="0.589262051721753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 Datos entrada'!$B$60</c:f>
              <c:strCache>
                <c:ptCount val="1"/>
                <c:pt idx="0">
                  <c:v>Consumo de energía en horario base (kWh)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 Datos entrada'!$A$44:$A$55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'1. Datos entrada'!$B$61:$B$72</c:f>
              <c:numCache>
                <c:formatCode>_-* #,##0_-;\-* #,##0_-;_-* "-"??_-;_-@_-</c:formatCode>
                <c:ptCount val="12"/>
              </c:numCache>
            </c:numRef>
          </c:val>
        </c:ser>
        <c:ser>
          <c:idx val="2"/>
          <c:order val="2"/>
          <c:tx>
            <c:strRef>
              <c:f>'1. Datos entrada'!$C$60</c:f>
              <c:strCache>
                <c:ptCount val="1"/>
                <c:pt idx="0">
                  <c:v>Consumo de energía en horario intermedio (kWh)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'1. Datos entrada'!$A$61:$A$72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'1. Datos entrada'!$C$61:$C$72</c:f>
              <c:numCache>
                <c:formatCode>_-* #,##0_-;\-* #,##0_-;_-* "-"??_-;_-@_-</c:formatCode>
                <c:ptCount val="12"/>
              </c:numCache>
            </c:numRef>
          </c:val>
        </c:ser>
        <c:ser>
          <c:idx val="3"/>
          <c:order val="3"/>
          <c:tx>
            <c:strRef>
              <c:f>'1. Datos entrada'!$D$60</c:f>
              <c:strCache>
                <c:ptCount val="1"/>
                <c:pt idx="0">
                  <c:v>Consumo de energía en horario punta    (kWh)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'1. Datos entrada'!$A$61:$A$72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'1. Datos entrada'!$D$61:$D$72</c:f>
              <c:numCache>
                <c:formatCode>_-* #,##0_-;\-* #,##0_-;_-* "-"??_-;_-@_-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81968"/>
        <c:axId val="209582528"/>
      </c:barChart>
      <c:lineChart>
        <c:grouping val="standard"/>
        <c:varyColors val="0"/>
        <c:ser>
          <c:idx val="1"/>
          <c:order val="1"/>
          <c:tx>
            <c:strRef>
              <c:f>'1. Datos entrada'!$I$60</c:f>
              <c:strCache>
                <c:ptCount val="1"/>
                <c:pt idx="0">
                  <c:v>Demanda facturable (kW)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 Datos entrada'!$A$61:$A$72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'1. Datos entrada'!$I$61:$I$72</c:f>
              <c:numCache>
                <c:formatCode>_-* #,##0_-;\-* #,##0_-;_-* "-"??_-;_-@_-</c:formatCode>
                <c:ptCount val="12"/>
                <c:pt idx="0">
                  <c:v>10</c:v>
                </c:pt>
                <c:pt idx="1">
                  <c:v>50</c:v>
                </c:pt>
                <c:pt idx="2">
                  <c:v>20</c:v>
                </c:pt>
                <c:pt idx="3">
                  <c:v>30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13</c:v>
                </c:pt>
                <c:pt idx="11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583648"/>
        <c:axId val="209583088"/>
      </c:lineChart>
      <c:catAx>
        <c:axId val="209581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MX" sz="1000">
                    <a:solidFill>
                      <a:srgbClr val="FF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&lt;Año&gt;</a:t>
                </a:r>
              </a:p>
            </c:rich>
          </c:tx>
          <c:layout>
            <c:manualLayout>
              <c:xMode val="edge"/>
              <c:yMode val="edge"/>
              <c:x val="0.43052312257442393"/>
              <c:y val="0.786763781403036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FF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209582528"/>
        <c:crosses val="autoZero"/>
        <c:auto val="1"/>
        <c:lblAlgn val="ctr"/>
        <c:lblOffset val="100"/>
        <c:noMultiLvlLbl val="0"/>
      </c:catAx>
      <c:valAx>
        <c:axId val="20958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MX" sz="1000">
                    <a:latin typeface="Arial" panose="020B0604020202020204" pitchFamily="34" charset="0"/>
                    <a:cs typeface="Arial" panose="020B0604020202020204" pitchFamily="34" charset="0"/>
                  </a:rPr>
                  <a:t>Consumo de energía en kWh</a:t>
                </a:r>
              </a:p>
            </c:rich>
          </c:tx>
          <c:layout>
            <c:manualLayout>
              <c:xMode val="edge"/>
              <c:yMode val="edge"/>
              <c:x val="3.999500062492189E-3"/>
              <c:y val="0.19396726450860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209581968"/>
        <c:crosses val="autoZero"/>
        <c:crossBetween val="between"/>
      </c:valAx>
      <c:valAx>
        <c:axId val="209583088"/>
        <c:scaling>
          <c:orientation val="minMax"/>
          <c:max val="6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MX" sz="1000">
                    <a:latin typeface="Arial" panose="020B0604020202020204" pitchFamily="34" charset="0"/>
                    <a:cs typeface="Arial" panose="020B0604020202020204" pitchFamily="34" charset="0"/>
                  </a:rPr>
                  <a:t>Demanda en 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209583648"/>
        <c:crosses val="max"/>
        <c:crossBetween val="between"/>
      </c:valAx>
      <c:catAx>
        <c:axId val="209583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95830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2.064112764808098E-2"/>
          <c:y val="0.85105604070826313"/>
          <c:w val="0.97724666104297331"/>
          <c:h val="0.127918467638731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MX">
                <a:latin typeface="Arial" panose="020B0604020202020204" pitchFamily="34" charset="0"/>
                <a:cs typeface="Arial" panose="020B0604020202020204" pitchFamily="34" charset="0"/>
              </a:rPr>
              <a:t>Repartición</a:t>
            </a:r>
            <a:r>
              <a:rPr lang="es-MX" baseline="0">
                <a:latin typeface="Arial" panose="020B0604020202020204" pitchFamily="34" charset="0"/>
                <a:cs typeface="Arial" panose="020B0604020202020204" pitchFamily="34" charset="0"/>
              </a:rPr>
              <a:t> de la factura energética</a:t>
            </a:r>
            <a:endParaRPr lang="es-MX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7663112939129059"/>
          <c:y val="0.12666177455566255"/>
          <c:w val="0.43672880492919208"/>
          <c:h val="0.59204653194807044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'1. Datos entrada'!$F$43:$H$43</c:f>
              <c:strCache>
                <c:ptCount val="3"/>
                <c:pt idx="0">
                  <c:v>Costo por energía ($)</c:v>
                </c:pt>
                <c:pt idx="1">
                  <c:v>Costo por demanda ($)</c:v>
                </c:pt>
                <c:pt idx="2">
                  <c:v>Recargo o bonificacion por factor de potencia ($)</c:v>
                </c:pt>
              </c:strCache>
            </c:strRef>
          </c:cat>
          <c:val>
            <c:numRef>
              <c:f>'1. Datos entrada'!$F$56:$H$56</c:f>
              <c:numCache>
                <c:formatCode>_-"$"* #,##0_-;\-"$"* #,##0_-;_-"$"*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0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'1. Datos entrada'!$F$43:$H$43</c:f>
              <c:strCache>
                <c:ptCount val="3"/>
                <c:pt idx="0">
                  <c:v>Costo por energía ($)</c:v>
                </c:pt>
                <c:pt idx="1">
                  <c:v>Costo por demanda ($)</c:v>
                </c:pt>
                <c:pt idx="2">
                  <c:v>Recargo o bonificacion por factor de potencia ($)</c:v>
                </c:pt>
              </c:strCache>
            </c:strRef>
          </c:cat>
          <c:val>
            <c:numRef>
              <c:f>'1. Datos entrada'!$F$56:$H$56</c:f>
              <c:numCache>
                <c:formatCode>_-"$"* #,##0_-;\-"$"* #,##0_-;_-"$"*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78676706036745392"/>
          <c:w val="0.61723549449935777"/>
          <c:h val="0.191260061242344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MX">
                <a:latin typeface="Arial" panose="020B0604020202020204" pitchFamily="34" charset="0"/>
                <a:cs typeface="Arial" panose="020B0604020202020204" pitchFamily="34" charset="0"/>
              </a:rPr>
              <a:t>Repartición</a:t>
            </a:r>
            <a:r>
              <a:rPr lang="es-MX" baseline="0">
                <a:latin typeface="Arial" panose="020B0604020202020204" pitchFamily="34" charset="0"/>
                <a:cs typeface="Arial" panose="020B0604020202020204" pitchFamily="34" charset="0"/>
              </a:rPr>
              <a:t> de la factura energética</a:t>
            </a:r>
            <a:endParaRPr lang="es-MX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36304610537647553"/>
          <c:y val="0.12839819843521946"/>
          <c:w val="0.40939787320648713"/>
          <c:h val="0.550392573243380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('1. Datos entrada'!$F$77:$G$77,'1. Datos entrada'!$B$77:$D$77)</c:f>
              <c:strCache>
                <c:ptCount val="5"/>
                <c:pt idx="0">
                  <c:v>Costo por demanda facturable ($)</c:v>
                </c:pt>
                <c:pt idx="1">
                  <c:v>Recargo o bonificacion por factor de potencia ($)</c:v>
                </c:pt>
                <c:pt idx="2">
                  <c:v>Costo por energía en horario base ($)</c:v>
                </c:pt>
                <c:pt idx="3">
                  <c:v>Costo por energía en horario intermedio ($)</c:v>
                </c:pt>
                <c:pt idx="4">
                  <c:v>Costo por energía en horario punta ($)</c:v>
                </c:pt>
              </c:strCache>
            </c:strRef>
          </c:cat>
          <c:val>
            <c:numRef>
              <c:f>('1. Datos entrada'!$F$90:$G$90,'1. Datos entrada'!$B$90:$D$90)</c:f>
              <c:numCache>
                <c:formatCode>_-"$"* #,##0_-;\-"$"* #,##0_-;_-"$"* "-"??_-;_-@_-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74577449423760289"/>
          <c:w val="0.9878822423316489"/>
          <c:h val="0.23225278938898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MX" sz="1200">
                <a:latin typeface="Arial" panose="020B0604020202020204" pitchFamily="34" charset="0"/>
                <a:cs typeface="Arial" panose="020B0604020202020204" pitchFamily="34" charset="0"/>
              </a:rPr>
              <a:t>Factura de energía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403561918017428"/>
          <c:y val="0.12829193363200711"/>
          <c:w val="0.73239866283846022"/>
          <c:h val="0.55566725292800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 Datos entrada'!$F$43</c:f>
              <c:strCache>
                <c:ptCount val="1"/>
                <c:pt idx="0">
                  <c:v>Costo por energía ($)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 Datos entrada'!$A$44:$A$55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'1. Datos entrada'!$F$44:$F$55</c:f>
              <c:numCache>
                <c:formatCode>_-"$"* #,##0_-;\-"$"* #,##0_-;_-"$"* "-"??_-;_-@_-</c:formatCode>
                <c:ptCount val="12"/>
              </c:numCache>
            </c:numRef>
          </c:val>
        </c:ser>
        <c:ser>
          <c:idx val="2"/>
          <c:order val="2"/>
          <c:tx>
            <c:strRef>
              <c:f>'1. Datos entrada'!$G$43</c:f>
              <c:strCache>
                <c:ptCount val="1"/>
                <c:pt idx="0">
                  <c:v>Costo por demanda ($)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'1. Datos entrada'!$G$44:$G$55</c:f>
              <c:numCache>
                <c:formatCode>_-"$"* #,##0_-;\-"$"* #,##0_-;_-"$"* "-"??_-;_-@_-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274592"/>
        <c:axId val="210275152"/>
      </c:barChart>
      <c:lineChart>
        <c:grouping val="standard"/>
        <c:varyColors val="0"/>
        <c:ser>
          <c:idx val="1"/>
          <c:order val="1"/>
          <c:tx>
            <c:strRef>
              <c:f>'1. Datos entrada'!$H$43</c:f>
              <c:strCache>
                <c:ptCount val="1"/>
                <c:pt idx="0">
                  <c:v>Recargo o bonificacion por factor de potencia ($)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'1. Datos entrada'!$H$44:$H$55</c:f>
              <c:numCache>
                <c:formatCode>_-"$"* #,##0_-;\-"$"* #,##0_-;_-"$"* "-"??_-;_-@_-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76272"/>
        <c:axId val="210275712"/>
      </c:lineChart>
      <c:catAx>
        <c:axId val="210274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MX" sz="1000">
                    <a:solidFill>
                      <a:srgbClr val="FF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&lt;Año&gt;</a:t>
                </a:r>
              </a:p>
            </c:rich>
          </c:tx>
          <c:layout>
            <c:manualLayout>
              <c:xMode val="edge"/>
              <c:yMode val="edge"/>
              <c:x val="0.44061763357831207"/>
              <c:y val="0.805996350553111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FF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210275152"/>
        <c:crosses val="autoZero"/>
        <c:auto val="1"/>
        <c:lblAlgn val="ctr"/>
        <c:lblOffset val="100"/>
        <c:noMultiLvlLbl val="0"/>
      </c:catAx>
      <c:valAx>
        <c:axId val="21027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210274592"/>
        <c:crosses val="autoZero"/>
        <c:crossBetween val="between"/>
      </c:valAx>
      <c:valAx>
        <c:axId val="21027571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MX" sz="1000">
                    <a:latin typeface="Arial" panose="020B0604020202020204" pitchFamily="34" charset="0"/>
                    <a:cs typeface="Arial" panose="020B0604020202020204" pitchFamily="34" charset="0"/>
                  </a:rPr>
                  <a:t>Recargo o bonifiación</a:t>
                </a:r>
                <a:r>
                  <a:rPr lang="es-MX" sz="10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factor de potencia</a:t>
                </a:r>
                <a:endParaRPr lang="es-MX" sz="1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_-&quot;$&quot;* #,##0_-;\-&quot;$&quot;* #,##0_-;_-&quot;$&quot;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210276272"/>
        <c:crosses val="max"/>
        <c:crossBetween val="between"/>
      </c:valAx>
      <c:catAx>
        <c:axId val="210276272"/>
        <c:scaling>
          <c:orientation val="minMax"/>
        </c:scaling>
        <c:delete val="1"/>
        <c:axPos val="b"/>
        <c:majorTickMark val="out"/>
        <c:minorTickMark val="none"/>
        <c:tickLblPos val="nextTo"/>
        <c:crossAx val="2102757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5262600925232673E-2"/>
          <c:y val="0.86570389126470604"/>
          <c:w val="0.94482175614535069"/>
          <c:h val="0.134296108735294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MX" sz="1200">
                <a:latin typeface="Arial" panose="020B0604020202020204" pitchFamily="34" charset="0"/>
                <a:cs typeface="Arial" panose="020B0604020202020204" pitchFamily="34" charset="0"/>
              </a:rPr>
              <a:t>Factura de energía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403561918017428"/>
          <c:y val="0.12829193363200711"/>
          <c:w val="0.70774882551445772"/>
          <c:h val="0.55566725292800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 Datos entrada'!$E$77</c:f>
              <c:strCache>
                <c:ptCount val="1"/>
                <c:pt idx="0">
                  <c:v>Costo por energía en horario total ($)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 Datos entrada'!$A$44:$A$55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'1. Datos entrada'!$E$78:$E$89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'1. Datos entrada'!$F$77</c:f>
              <c:strCache>
                <c:ptCount val="1"/>
                <c:pt idx="0">
                  <c:v>Costo por demanda facturable ($)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'1. Datos entrada'!$F$78:$F$89</c:f>
              <c:numCache>
                <c:formatCode>_("$"* #,##0.00_);_("$"* \(#,##0.00\);_("$"* "-"??_);_(@_)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740160"/>
        <c:axId val="210740720"/>
      </c:barChart>
      <c:lineChart>
        <c:grouping val="standard"/>
        <c:varyColors val="0"/>
        <c:ser>
          <c:idx val="1"/>
          <c:order val="1"/>
          <c:tx>
            <c:strRef>
              <c:f>'1. Datos entrada'!$G$77</c:f>
              <c:strCache>
                <c:ptCount val="1"/>
                <c:pt idx="0">
                  <c:v>Recargo o bonificacion por factor de potencia ($)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'1. Datos entrada'!$G$78:$G$89</c:f>
              <c:numCache>
                <c:formatCode>_("$"* #,##0.00_);_("$"* \(#,##0.00\);_("$"* "-"??_);_(@_)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41840"/>
        <c:axId val="210741280"/>
      </c:lineChart>
      <c:catAx>
        <c:axId val="210740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MX" sz="1000">
                    <a:solidFill>
                      <a:srgbClr val="FF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&lt;Año&gt;</a:t>
                </a:r>
              </a:p>
            </c:rich>
          </c:tx>
          <c:layout>
            <c:manualLayout>
              <c:xMode val="edge"/>
              <c:yMode val="edge"/>
              <c:x val="0.44503745595336497"/>
              <c:y val="0.78627814128867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FF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210740720"/>
        <c:crosses val="autoZero"/>
        <c:auto val="1"/>
        <c:lblAlgn val="ctr"/>
        <c:lblOffset val="100"/>
        <c:noMultiLvlLbl val="0"/>
      </c:catAx>
      <c:valAx>
        <c:axId val="21074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210740160"/>
        <c:crosses val="autoZero"/>
        <c:crossBetween val="between"/>
      </c:valAx>
      <c:valAx>
        <c:axId val="2107412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MX" sz="1000">
                    <a:latin typeface="Arial" panose="020B0604020202020204" pitchFamily="34" charset="0"/>
                    <a:cs typeface="Arial" panose="020B0604020202020204" pitchFamily="34" charset="0"/>
                  </a:rPr>
                  <a:t>Recargo o bonifiación</a:t>
                </a:r>
                <a:r>
                  <a:rPr lang="es-MX" sz="10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factor de potencia</a:t>
                </a:r>
                <a:endParaRPr lang="es-MX" sz="1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210741840"/>
        <c:crosses val="max"/>
        <c:crossBetween val="between"/>
      </c:valAx>
      <c:catAx>
        <c:axId val="210741840"/>
        <c:scaling>
          <c:orientation val="minMax"/>
        </c:scaling>
        <c:delete val="1"/>
        <c:axPos val="b"/>
        <c:majorTickMark val="out"/>
        <c:minorTickMark val="none"/>
        <c:tickLblPos val="nextTo"/>
        <c:crossAx val="2107412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5262600925232673E-2"/>
          <c:y val="0.86288699123877122"/>
          <c:w val="0.94482175614535069"/>
          <c:h val="0.13711300876122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13608</xdr:colOff>
      <xdr:row>110</xdr:row>
      <xdr:rowOff>186720</xdr:rowOff>
    </xdr:from>
    <xdr:to>
      <xdr:col>4</xdr:col>
      <xdr:colOff>253321</xdr:colOff>
      <xdr:row>132</xdr:row>
      <xdr:rowOff>174625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634092</xdr:colOff>
      <xdr:row>111</xdr:row>
      <xdr:rowOff>78923</xdr:rowOff>
    </xdr:from>
    <xdr:to>
      <xdr:col>8</xdr:col>
      <xdr:colOff>2591480</xdr:colOff>
      <xdr:row>133</xdr:row>
      <xdr:rowOff>31750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77</xdr:row>
      <xdr:rowOff>95250</xdr:rowOff>
    </xdr:from>
    <xdr:to>
      <xdr:col>4</xdr:col>
      <xdr:colOff>625928</xdr:colOff>
      <xdr:row>98</xdr:row>
      <xdr:rowOff>116417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925285</xdr:colOff>
      <xdr:row>77</xdr:row>
      <xdr:rowOff>104775</xdr:rowOff>
    </xdr:from>
    <xdr:to>
      <xdr:col>8</xdr:col>
      <xdr:colOff>2438400</xdr:colOff>
      <xdr:row>98</xdr:row>
      <xdr:rowOff>95250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140</xdr:row>
      <xdr:rowOff>0</xdr:rowOff>
    </xdr:from>
    <xdr:to>
      <xdr:col>4</xdr:col>
      <xdr:colOff>239713</xdr:colOff>
      <xdr:row>162</xdr:row>
      <xdr:rowOff>97896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714375</xdr:colOff>
      <xdr:row>139</xdr:row>
      <xdr:rowOff>142875</xdr:rowOff>
    </xdr:from>
    <xdr:to>
      <xdr:col>8</xdr:col>
      <xdr:colOff>2619375</xdr:colOff>
      <xdr:row>163</xdr:row>
      <xdr:rowOff>79375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app.cfe.gob.mx/Aplicaciones/CCFE/Tarifas/Tarifas/tarifas_negocio.asp?Tarifa=OM&amp;Anio=2015&amp;mes=5" TargetMode="External"/><Relationship Id="rId2" Type="http://schemas.openxmlformats.org/officeDocument/2006/relationships/hyperlink" Target="http://app.cfe.gob.mx/Aplicaciones/CCFE/Tarifas/Tarifas/tarifas_negocio.asp?Tarifa=3&amp;Anio=2015&amp;mes=5" TargetMode="External"/><Relationship Id="rId1" Type="http://schemas.openxmlformats.org/officeDocument/2006/relationships/hyperlink" Target="http://app.cfe.gob.mx/Aplicaciones/CCFE/Tarifas/Tarifas/tarifas_negocio.asp?Tarifa=2&amp;Anio=2015&amp;mes=5" TargetMode="External"/><Relationship Id="rId6" Type="http://schemas.openxmlformats.org/officeDocument/2006/relationships/vmlDrawing" Target="../drawings/vmlDrawing5.v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app.cfe.gob.mx/Aplicaciones/CCFE/Tarifas/Tarifas/tarifas_negocio.asp?Tarifa=HM&amp;Anio=2015&amp;mes=5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44"/>
  <sheetViews>
    <sheetView topLeftCell="A58" zoomScale="90" zoomScaleNormal="90" zoomScalePageLayoutView="80" workbookViewId="0">
      <selection activeCell="I73" sqref="I73"/>
    </sheetView>
  </sheetViews>
  <sheetFormatPr baseColWidth="10" defaultRowHeight="15" x14ac:dyDescent="0.25"/>
  <cols>
    <col min="1" max="1" width="27.7109375" customWidth="1"/>
    <col min="2" max="2" width="17.7109375" customWidth="1"/>
    <col min="3" max="5" width="16.42578125" customWidth="1"/>
    <col min="6" max="6" width="17.7109375" customWidth="1"/>
    <col min="7" max="7" width="15.85546875" customWidth="1"/>
    <col min="8" max="8" width="20" customWidth="1"/>
    <col min="9" max="9" width="14.42578125" customWidth="1"/>
  </cols>
  <sheetData>
    <row r="1" spans="1:10" s="4" customFormat="1" x14ac:dyDescent="0.25">
      <c r="A1" s="171"/>
      <c r="B1" s="171"/>
      <c r="C1" s="171"/>
      <c r="D1" s="171"/>
      <c r="E1" s="171"/>
      <c r="F1" s="171"/>
      <c r="G1" s="171"/>
      <c r="H1" s="171"/>
      <c r="I1" s="171"/>
      <c r="J1" s="171"/>
    </row>
    <row r="2" spans="1:10" ht="17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x14ac:dyDescent="0.25">
      <c r="A3" s="177" t="s">
        <v>0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0" ht="6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18" x14ac:dyDescent="0.25">
      <c r="A5" s="177" t="s">
        <v>1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s="4" customFormat="1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s="4" customFormat="1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s="6" customFormat="1" ht="15.75" x14ac:dyDescent="0.25">
      <c r="A9" s="13" t="s">
        <v>73</v>
      </c>
      <c r="B9" s="5"/>
      <c r="C9" s="172"/>
      <c r="D9" s="172"/>
      <c r="E9" s="172"/>
      <c r="F9" s="172"/>
      <c r="G9" s="172"/>
      <c r="H9" s="5"/>
      <c r="I9" s="5"/>
      <c r="J9" s="5"/>
    </row>
    <row r="10" spans="1:10" s="6" customFormat="1" ht="15.75" x14ac:dyDescent="0.25">
      <c r="A10" s="13" t="s">
        <v>74</v>
      </c>
      <c r="B10" s="5"/>
      <c r="C10" s="173"/>
      <c r="D10" s="173"/>
      <c r="E10" s="173"/>
      <c r="F10" s="173"/>
      <c r="G10" s="173"/>
      <c r="H10" s="5"/>
      <c r="I10" s="5"/>
      <c r="J10" s="5"/>
    </row>
    <row r="11" spans="1:10" s="6" customFormat="1" ht="15.75" x14ac:dyDescent="0.25">
      <c r="A11" s="2"/>
      <c r="B11" s="5"/>
      <c r="C11" s="7"/>
      <c r="D11" s="7"/>
      <c r="E11" s="7"/>
      <c r="F11" s="7"/>
      <c r="G11" s="7"/>
      <c r="H11" s="5"/>
      <c r="I11" s="5"/>
      <c r="J11" s="5"/>
    </row>
    <row r="12" spans="1:10" s="6" customFormat="1" ht="15.75" x14ac:dyDescent="0.25">
      <c r="A12" s="2"/>
      <c r="B12" s="5"/>
      <c r="C12" s="7"/>
      <c r="D12" s="7"/>
      <c r="E12" s="7"/>
      <c r="F12" s="7"/>
      <c r="G12" s="7"/>
      <c r="H12" s="5"/>
      <c r="I12" s="5"/>
      <c r="J12" s="5"/>
    </row>
    <row r="13" spans="1:10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</row>
    <row r="14" spans="1:10" ht="15.75" x14ac:dyDescent="0.25">
      <c r="A14" s="15" t="s">
        <v>27</v>
      </c>
      <c r="B14" s="14"/>
      <c r="C14" s="14"/>
      <c r="D14" s="14"/>
      <c r="E14" s="14"/>
      <c r="F14" s="14"/>
      <c r="G14" s="14"/>
      <c r="H14" s="14"/>
      <c r="I14" s="14"/>
      <c r="J14" s="14"/>
    </row>
    <row r="15" spans="1:10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pans="1:10" ht="17.25" customHeight="1" x14ac:dyDescent="0.25">
      <c r="A16" s="174" t="s">
        <v>69</v>
      </c>
      <c r="B16" s="175"/>
      <c r="C16" s="175"/>
      <c r="D16" s="175"/>
      <c r="E16" s="16"/>
      <c r="F16" s="14"/>
      <c r="G16" s="14"/>
      <c r="H16" s="14"/>
      <c r="I16" s="14"/>
      <c r="J16" s="14"/>
    </row>
    <row r="17" spans="1:10" ht="28.5" customHeight="1" x14ac:dyDescent="0.25">
      <c r="A17" s="14" t="s">
        <v>70</v>
      </c>
      <c r="B17" s="17"/>
      <c r="C17" s="16"/>
      <c r="D17" s="14"/>
      <c r="E17" s="14"/>
      <c r="F17" s="14"/>
      <c r="G17" s="14"/>
      <c r="H17" s="14"/>
      <c r="I17" s="14"/>
      <c r="J17" s="14"/>
    </row>
    <row r="18" spans="1:10" ht="27.75" customHeight="1" x14ac:dyDescent="0.25">
      <c r="A18" s="14" t="s">
        <v>71</v>
      </c>
      <c r="B18" s="14"/>
      <c r="C18" s="14"/>
      <c r="D18" s="14"/>
      <c r="E18" s="14"/>
      <c r="F18" s="14"/>
      <c r="G18" s="14"/>
      <c r="H18" s="14"/>
      <c r="I18" s="14"/>
      <c r="J18" s="14"/>
    </row>
    <row r="19" spans="1:10" x14ac:dyDescent="0.25">
      <c r="A19" s="18"/>
      <c r="B19" s="53" t="s">
        <v>61</v>
      </c>
      <c r="C19" s="53" t="s">
        <v>62</v>
      </c>
      <c r="D19" s="53" t="s">
        <v>63</v>
      </c>
      <c r="E19" s="53" t="s">
        <v>64</v>
      </c>
      <c r="F19" s="53" t="s">
        <v>60</v>
      </c>
      <c r="G19" s="14"/>
      <c r="H19" s="14"/>
      <c r="I19" s="14"/>
      <c r="J19" s="14"/>
    </row>
    <row r="20" spans="1:10" x14ac:dyDescent="0.25">
      <c r="A20" s="54" t="s">
        <v>2</v>
      </c>
      <c r="B20" s="19"/>
      <c r="C20" s="19"/>
      <c r="D20" s="19"/>
      <c r="E20" s="215" t="s">
        <v>249</v>
      </c>
      <c r="F20" s="19"/>
      <c r="G20" s="14"/>
      <c r="H20" s="14"/>
      <c r="I20" s="14"/>
      <c r="J20" s="14"/>
    </row>
    <row r="21" spans="1:10" x14ac:dyDescent="0.25">
      <c r="A21" s="54" t="s">
        <v>3</v>
      </c>
      <c r="B21" s="19"/>
      <c r="C21" s="19"/>
      <c r="D21" s="19"/>
      <c r="E21" s="19"/>
      <c r="F21" s="19"/>
      <c r="G21" s="14"/>
      <c r="H21" s="14"/>
      <c r="I21" s="14"/>
      <c r="J21" s="14"/>
    </row>
    <row r="22" spans="1:10" s="3" customFormat="1" x14ac:dyDescent="0.25">
      <c r="A22" s="54" t="s">
        <v>4</v>
      </c>
      <c r="B22" s="19"/>
      <c r="C22" s="19"/>
      <c r="D22" s="19"/>
      <c r="E22" s="19"/>
      <c r="F22" s="19"/>
      <c r="G22" s="14"/>
      <c r="H22" s="14"/>
      <c r="I22" s="14"/>
      <c r="J22" s="14"/>
    </row>
    <row r="23" spans="1:10" s="3" customFormat="1" ht="20.25" customHeight="1" x14ac:dyDescent="0.25">
      <c r="A23" s="20"/>
      <c r="B23" s="17"/>
      <c r="C23" s="17"/>
      <c r="D23" s="17"/>
      <c r="E23" s="17"/>
      <c r="F23" s="17"/>
      <c r="G23" s="14"/>
      <c r="H23" s="14"/>
      <c r="I23" s="14"/>
      <c r="J23" s="14"/>
    </row>
    <row r="24" spans="1:10" s="3" customFormat="1" x14ac:dyDescent="0.25">
      <c r="A24" s="21" t="s">
        <v>72</v>
      </c>
      <c r="B24" s="17"/>
      <c r="C24" s="17"/>
      <c r="D24" s="17"/>
      <c r="E24" s="20" t="s">
        <v>67</v>
      </c>
      <c r="F24" s="16"/>
      <c r="G24" s="22" t="s">
        <v>66</v>
      </c>
      <c r="H24" s="16"/>
      <c r="I24" s="14"/>
      <c r="J24" s="14"/>
    </row>
    <row r="25" spans="1:10" s="3" customFormat="1" x14ac:dyDescent="0.25">
      <c r="A25" s="20" t="s">
        <v>68</v>
      </c>
      <c r="B25" s="178"/>
      <c r="C25" s="178"/>
      <c r="D25" s="178"/>
      <c r="E25" s="178"/>
      <c r="F25" s="178"/>
      <c r="G25" s="178"/>
      <c r="H25" s="178"/>
      <c r="I25" s="178"/>
      <c r="J25" s="178"/>
    </row>
    <row r="26" spans="1:10" s="3" customFormat="1" x14ac:dyDescent="0.25">
      <c r="A26" s="20"/>
      <c r="B26" s="179"/>
      <c r="C26" s="179"/>
      <c r="D26" s="179"/>
      <c r="E26" s="179"/>
      <c r="F26" s="179"/>
      <c r="G26" s="179"/>
      <c r="H26" s="179"/>
      <c r="I26" s="179"/>
      <c r="J26" s="179"/>
    </row>
    <row r="27" spans="1:10" s="3" customFormat="1" ht="20.25" customHeight="1" x14ac:dyDescent="0.25">
      <c r="A27" s="20"/>
      <c r="B27" s="23"/>
      <c r="C27" s="23"/>
      <c r="D27" s="23"/>
      <c r="E27" s="23"/>
      <c r="F27" s="23"/>
      <c r="G27" s="23"/>
      <c r="H27" s="23"/>
      <c r="I27" s="23"/>
      <c r="J27" s="23"/>
    </row>
    <row r="28" spans="1:10" s="3" customFormat="1" x14ac:dyDescent="0.25">
      <c r="A28" s="24" t="s">
        <v>75</v>
      </c>
      <c r="B28" s="17"/>
      <c r="C28" s="17"/>
      <c r="D28" s="17"/>
      <c r="E28" s="20" t="s">
        <v>67</v>
      </c>
      <c r="F28" s="16"/>
      <c r="G28" s="22" t="s">
        <v>66</v>
      </c>
      <c r="H28" s="16"/>
      <c r="I28" s="14"/>
      <c r="J28" s="14"/>
    </row>
    <row r="29" spans="1:10" s="3" customFormat="1" x14ac:dyDescent="0.25">
      <c r="A29" s="20" t="s">
        <v>68</v>
      </c>
      <c r="B29" s="178"/>
      <c r="C29" s="178"/>
      <c r="D29" s="178"/>
      <c r="E29" s="178"/>
      <c r="F29" s="178"/>
      <c r="G29" s="178"/>
      <c r="H29" s="178"/>
      <c r="I29" s="178"/>
      <c r="J29" s="178"/>
    </row>
    <row r="30" spans="1:10" x14ac:dyDescent="0.25">
      <c r="A30" s="20"/>
      <c r="B30" s="179"/>
      <c r="C30" s="179"/>
      <c r="D30" s="179"/>
      <c r="E30" s="179"/>
      <c r="F30" s="179"/>
      <c r="G30" s="179"/>
      <c r="H30" s="179"/>
      <c r="I30" s="179"/>
      <c r="J30" s="179"/>
    </row>
    <row r="31" spans="1:10" s="3" customFormat="1" x14ac:dyDescent="0.25">
      <c r="A31" s="20"/>
      <c r="B31" s="23"/>
      <c r="C31" s="23"/>
      <c r="D31" s="23"/>
      <c r="E31" s="23"/>
      <c r="F31" s="23"/>
      <c r="G31" s="23"/>
      <c r="H31" s="23"/>
      <c r="I31" s="23"/>
      <c r="J31" s="23"/>
    </row>
    <row r="32" spans="1:10" s="4" customFormat="1" x14ac:dyDescent="0.25">
      <c r="A32" s="20"/>
      <c r="B32" s="23"/>
      <c r="C32" s="23"/>
      <c r="D32" s="23"/>
      <c r="E32" s="23"/>
      <c r="F32" s="23"/>
      <c r="G32" s="23"/>
      <c r="H32" s="23"/>
      <c r="I32" s="23"/>
      <c r="J32" s="23"/>
    </row>
    <row r="33" spans="1:10" x14ac:dyDescent="0.25">
      <c r="A33" s="22"/>
      <c r="B33" s="17"/>
      <c r="C33" s="14"/>
      <c r="D33" s="14"/>
      <c r="E33" s="14"/>
      <c r="F33" s="14"/>
      <c r="G33" s="14"/>
      <c r="H33" s="14"/>
      <c r="I33" s="14"/>
      <c r="J33" s="14"/>
    </row>
    <row r="34" spans="1:10" ht="15.75" x14ac:dyDescent="0.25">
      <c r="A34" s="25" t="s">
        <v>237</v>
      </c>
      <c r="B34" s="14"/>
      <c r="C34" s="14"/>
      <c r="D34" s="14"/>
      <c r="E34" s="14"/>
      <c r="F34" s="14"/>
      <c r="G34" s="14"/>
      <c r="H34" s="14"/>
      <c r="I34" s="14"/>
      <c r="J34" s="14"/>
    </row>
    <row r="35" spans="1:10" x14ac:dyDescent="0.25">
      <c r="A35" s="25"/>
      <c r="B35" s="14"/>
      <c r="C35" s="14"/>
      <c r="D35" s="14"/>
      <c r="E35" s="14"/>
      <c r="F35" s="14"/>
      <c r="G35" s="14"/>
      <c r="H35" s="14"/>
      <c r="I35" s="14"/>
      <c r="J35" s="14"/>
    </row>
    <row r="36" spans="1:10" x14ac:dyDescent="0.25">
      <c r="A36" s="14"/>
      <c r="B36" s="53" t="s">
        <v>5</v>
      </c>
      <c r="C36" s="53" t="s">
        <v>6</v>
      </c>
      <c r="D36" s="53" t="s">
        <v>7</v>
      </c>
      <c r="E36" s="14"/>
      <c r="F36" s="14"/>
      <c r="G36" s="14"/>
      <c r="H36" s="14"/>
      <c r="I36" s="14"/>
      <c r="J36" s="14"/>
    </row>
    <row r="37" spans="1:10" x14ac:dyDescent="0.25">
      <c r="A37" s="55" t="s">
        <v>8</v>
      </c>
      <c r="B37" s="26"/>
      <c r="C37" s="26"/>
      <c r="D37" s="26"/>
      <c r="E37" s="14"/>
      <c r="F37" s="14"/>
      <c r="G37" s="14"/>
      <c r="H37" s="14"/>
      <c r="I37" s="14"/>
      <c r="J37" s="14"/>
    </row>
    <row r="38" spans="1:10" x14ac:dyDescent="0.25">
      <c r="A38" s="55" t="s">
        <v>9</v>
      </c>
      <c r="B38" s="26">
        <v>100</v>
      </c>
      <c r="C38" s="26"/>
      <c r="D38" s="26"/>
      <c r="E38" s="14"/>
      <c r="F38" s="14"/>
      <c r="G38" s="14"/>
      <c r="H38" s="14"/>
      <c r="I38" s="14"/>
      <c r="J38" s="14"/>
    </row>
    <row r="39" spans="1:10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x14ac:dyDescent="0.25">
      <c r="A41" s="27" t="s">
        <v>238</v>
      </c>
      <c r="B41" s="14"/>
      <c r="C41" s="14"/>
      <c r="D41" s="14"/>
      <c r="E41" s="14"/>
      <c r="F41" s="14"/>
      <c r="G41" s="14"/>
      <c r="H41" s="14"/>
      <c r="I41" s="14"/>
      <c r="J41" s="14"/>
    </row>
    <row r="42" spans="1:10" x14ac:dyDescent="0.25">
      <c r="A42" s="27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60" x14ac:dyDescent="0.25">
      <c r="A43" s="56" t="s">
        <v>12</v>
      </c>
      <c r="B43" s="56" t="s">
        <v>13</v>
      </c>
      <c r="C43" s="56" t="s">
        <v>228</v>
      </c>
      <c r="D43" s="56" t="s">
        <v>14</v>
      </c>
      <c r="E43" s="56" t="s">
        <v>15</v>
      </c>
      <c r="F43" s="56" t="s">
        <v>29</v>
      </c>
      <c r="G43" s="56" t="s">
        <v>30</v>
      </c>
      <c r="H43" s="56" t="s">
        <v>31</v>
      </c>
      <c r="I43" s="167" t="s">
        <v>247</v>
      </c>
      <c r="J43" s="56" t="s">
        <v>32</v>
      </c>
    </row>
    <row r="44" spans="1:10" x14ac:dyDescent="0.25">
      <c r="A44" s="53" t="s">
        <v>10</v>
      </c>
      <c r="B44" s="28"/>
      <c r="C44" s="28"/>
      <c r="D44" s="29"/>
      <c r="E44" s="29"/>
      <c r="F44" s="82"/>
      <c r="G44" s="82"/>
      <c r="H44" s="30"/>
      <c r="I44" s="31"/>
      <c r="J44" s="32" t="str">
        <f>IF(ISERR(I44/B44)=TRUE,"-",I44/B44)</f>
        <v>-</v>
      </c>
    </row>
    <row r="45" spans="1:10" x14ac:dyDescent="0.25">
      <c r="A45" s="53" t="s">
        <v>11</v>
      </c>
      <c r="B45" s="28"/>
      <c r="C45" s="28"/>
      <c r="D45" s="29"/>
      <c r="E45" s="29"/>
      <c r="F45" s="82"/>
      <c r="G45" s="82"/>
      <c r="H45" s="30"/>
      <c r="I45" s="31"/>
      <c r="J45" s="32" t="str">
        <f t="shared" ref="J45:J56" si="0">IF(ISERR(I45/B45)=TRUE,"-",I45/B45)</f>
        <v>-</v>
      </c>
    </row>
    <row r="46" spans="1:10" x14ac:dyDescent="0.25">
      <c r="A46" s="53" t="s">
        <v>16</v>
      </c>
      <c r="B46" s="28"/>
      <c r="C46" s="28"/>
      <c r="D46" s="29"/>
      <c r="E46" s="29"/>
      <c r="F46" s="82"/>
      <c r="G46" s="82"/>
      <c r="H46" s="30"/>
      <c r="I46" s="31"/>
      <c r="J46" s="32" t="str">
        <f t="shared" si="0"/>
        <v>-</v>
      </c>
    </row>
    <row r="47" spans="1:10" x14ac:dyDescent="0.25">
      <c r="A47" s="53" t="s">
        <v>17</v>
      </c>
      <c r="B47" s="28"/>
      <c r="C47" s="28"/>
      <c r="D47" s="29"/>
      <c r="E47" s="29"/>
      <c r="F47" s="82"/>
      <c r="G47" s="82"/>
      <c r="H47" s="30"/>
      <c r="I47" s="31"/>
      <c r="J47" s="32" t="str">
        <f t="shared" si="0"/>
        <v>-</v>
      </c>
    </row>
    <row r="48" spans="1:10" x14ac:dyDescent="0.25">
      <c r="A48" s="53" t="s">
        <v>18</v>
      </c>
      <c r="B48" s="28"/>
      <c r="C48" s="28"/>
      <c r="D48" s="29"/>
      <c r="E48" s="29"/>
      <c r="F48" s="82"/>
      <c r="G48" s="82"/>
      <c r="H48" s="30"/>
      <c r="I48" s="31"/>
      <c r="J48" s="32" t="str">
        <f t="shared" si="0"/>
        <v>-</v>
      </c>
    </row>
    <row r="49" spans="1:10" x14ac:dyDescent="0.25">
      <c r="A49" s="53" t="s">
        <v>19</v>
      </c>
      <c r="B49" s="28"/>
      <c r="C49" s="28"/>
      <c r="D49" s="29"/>
      <c r="E49" s="29"/>
      <c r="F49" s="82"/>
      <c r="G49" s="82"/>
      <c r="H49" s="30"/>
      <c r="I49" s="31"/>
      <c r="J49" s="32" t="str">
        <f t="shared" si="0"/>
        <v>-</v>
      </c>
    </row>
    <row r="50" spans="1:10" x14ac:dyDescent="0.25">
      <c r="A50" s="53" t="s">
        <v>20</v>
      </c>
      <c r="B50" s="28"/>
      <c r="C50" s="28"/>
      <c r="D50" s="29"/>
      <c r="E50" s="29"/>
      <c r="F50" s="82"/>
      <c r="G50" s="82"/>
      <c r="H50" s="30"/>
      <c r="I50" s="31"/>
      <c r="J50" s="32" t="str">
        <f t="shared" si="0"/>
        <v>-</v>
      </c>
    </row>
    <row r="51" spans="1:10" x14ac:dyDescent="0.25">
      <c r="A51" s="53" t="s">
        <v>21</v>
      </c>
      <c r="B51" s="28"/>
      <c r="C51" s="28"/>
      <c r="D51" s="29"/>
      <c r="E51" s="29"/>
      <c r="F51" s="82"/>
      <c r="G51" s="82"/>
      <c r="H51" s="30"/>
      <c r="I51" s="31"/>
      <c r="J51" s="32" t="str">
        <f t="shared" si="0"/>
        <v>-</v>
      </c>
    </row>
    <row r="52" spans="1:10" x14ac:dyDescent="0.25">
      <c r="A52" s="53" t="s">
        <v>22</v>
      </c>
      <c r="B52" s="28"/>
      <c r="C52" s="28"/>
      <c r="D52" s="29"/>
      <c r="E52" s="29"/>
      <c r="F52" s="82"/>
      <c r="G52" s="82"/>
      <c r="H52" s="30"/>
      <c r="I52" s="31"/>
      <c r="J52" s="32" t="str">
        <f t="shared" si="0"/>
        <v>-</v>
      </c>
    </row>
    <row r="53" spans="1:10" x14ac:dyDescent="0.25">
      <c r="A53" s="53" t="s">
        <v>23</v>
      </c>
      <c r="B53" s="28"/>
      <c r="C53" s="28"/>
      <c r="D53" s="29"/>
      <c r="E53" s="29"/>
      <c r="F53" s="82"/>
      <c r="G53" s="82"/>
      <c r="H53" s="30"/>
      <c r="I53" s="31"/>
      <c r="J53" s="32" t="str">
        <f t="shared" si="0"/>
        <v>-</v>
      </c>
    </row>
    <row r="54" spans="1:10" x14ac:dyDescent="0.25">
      <c r="A54" s="53" t="s">
        <v>24</v>
      </c>
      <c r="B54" s="28"/>
      <c r="C54" s="28"/>
      <c r="D54" s="29"/>
      <c r="E54" s="29"/>
      <c r="F54" s="82"/>
      <c r="G54" s="82"/>
      <c r="H54" s="30"/>
      <c r="I54" s="31"/>
      <c r="J54" s="32" t="str">
        <f t="shared" si="0"/>
        <v>-</v>
      </c>
    </row>
    <row r="55" spans="1:10" x14ac:dyDescent="0.25">
      <c r="A55" s="53" t="s">
        <v>25</v>
      </c>
      <c r="B55" s="28"/>
      <c r="C55" s="28"/>
      <c r="D55" s="29"/>
      <c r="E55" s="29"/>
      <c r="F55" s="82"/>
      <c r="G55" s="82"/>
      <c r="H55" s="30"/>
      <c r="I55" s="31"/>
      <c r="J55" s="32" t="str">
        <f t="shared" si="0"/>
        <v>-</v>
      </c>
    </row>
    <row r="56" spans="1:10" ht="20.25" customHeight="1" x14ac:dyDescent="0.25">
      <c r="A56" s="57" t="s">
        <v>84</v>
      </c>
      <c r="B56" s="33">
        <f>SUM(B44:B55)</f>
        <v>0</v>
      </c>
      <c r="C56" s="33" t="str">
        <f>IF(ISERR(AVERAGE(C44:C55))=TRUE,"-",AVERAGE(C44:C55))</f>
        <v>-</v>
      </c>
      <c r="D56" s="33" t="str">
        <f t="shared" ref="D56:E56" si="1">IF(ISERR(AVERAGE(D44:D55))=TRUE,"-",AVERAGE(D44:D55))</f>
        <v>-</v>
      </c>
      <c r="E56" s="33" t="str">
        <f t="shared" si="1"/>
        <v>-</v>
      </c>
      <c r="F56" s="35">
        <f>SUM(F44:F55)</f>
        <v>0</v>
      </c>
      <c r="G56" s="35">
        <f>SUM(G44:G55)</f>
        <v>0</v>
      </c>
      <c r="H56" s="35">
        <f>SUM(H44:H55)</f>
        <v>0</v>
      </c>
      <c r="I56" s="35">
        <f>SUM(I44:I55)</f>
        <v>0</v>
      </c>
      <c r="J56" s="35" t="str">
        <f t="shared" si="0"/>
        <v>-</v>
      </c>
    </row>
    <row r="57" spans="1:10" x14ac:dyDescent="0.25">
      <c r="A57" s="23"/>
      <c r="B57" s="17"/>
      <c r="C57" s="17"/>
      <c r="D57" s="17"/>
      <c r="E57" s="17"/>
      <c r="F57" s="17"/>
      <c r="G57" s="17"/>
      <c r="H57" s="17"/>
      <c r="I57" s="17"/>
      <c r="J57" s="17"/>
    </row>
    <row r="58" spans="1:10" x14ac:dyDescent="0.25">
      <c r="A58" s="27" t="s">
        <v>239</v>
      </c>
      <c r="B58" s="17"/>
      <c r="C58" s="17"/>
      <c r="D58" s="17"/>
      <c r="E58" s="17"/>
      <c r="F58" s="17"/>
      <c r="G58" s="17"/>
      <c r="H58" s="17"/>
      <c r="I58" s="17"/>
      <c r="J58" s="17"/>
    </row>
    <row r="59" spans="1:10" x14ac:dyDescent="0.25">
      <c r="A59" s="27"/>
      <c r="B59" s="17"/>
      <c r="C59" s="17"/>
      <c r="D59" s="17"/>
      <c r="E59" s="17"/>
      <c r="F59" s="17"/>
      <c r="G59" s="17"/>
      <c r="H59" s="17"/>
      <c r="I59" s="17"/>
      <c r="J59" s="17"/>
    </row>
    <row r="60" spans="1:10" ht="75" x14ac:dyDescent="0.25">
      <c r="A60" s="57" t="s">
        <v>12</v>
      </c>
      <c r="B60" s="56" t="s">
        <v>33</v>
      </c>
      <c r="C60" s="56" t="s">
        <v>34</v>
      </c>
      <c r="D60" s="56" t="s">
        <v>36</v>
      </c>
      <c r="E60" s="56" t="s">
        <v>35</v>
      </c>
      <c r="F60" s="56" t="s">
        <v>37</v>
      </c>
      <c r="G60" s="56" t="s">
        <v>38</v>
      </c>
      <c r="H60" s="56" t="s">
        <v>39</v>
      </c>
      <c r="I60" s="56" t="s">
        <v>97</v>
      </c>
      <c r="J60" s="56" t="s">
        <v>14</v>
      </c>
    </row>
    <row r="61" spans="1:10" x14ac:dyDescent="0.25">
      <c r="A61" s="57" t="s">
        <v>10</v>
      </c>
      <c r="B61" s="37"/>
      <c r="C61" s="37"/>
      <c r="D61" s="37"/>
      <c r="E61" s="38">
        <f>D61+C61+B61</f>
        <v>0</v>
      </c>
      <c r="F61" s="37"/>
      <c r="G61" s="37"/>
      <c r="H61" s="37"/>
      <c r="I61" s="37">
        <v>10</v>
      </c>
      <c r="J61" s="39"/>
    </row>
    <row r="62" spans="1:10" x14ac:dyDescent="0.25">
      <c r="A62" s="57" t="s">
        <v>11</v>
      </c>
      <c r="B62" s="37"/>
      <c r="C62" s="37"/>
      <c r="D62" s="37"/>
      <c r="E62" s="38">
        <f t="shared" ref="E62:E72" si="2">D62+C62+B62</f>
        <v>0</v>
      </c>
      <c r="F62" s="37"/>
      <c r="G62" s="37"/>
      <c r="H62" s="37"/>
      <c r="I62" s="37">
        <v>50</v>
      </c>
      <c r="J62" s="39"/>
    </row>
    <row r="63" spans="1:10" x14ac:dyDescent="0.25">
      <c r="A63" s="57" t="s">
        <v>16</v>
      </c>
      <c r="B63" s="37"/>
      <c r="C63" s="37"/>
      <c r="D63" s="37"/>
      <c r="E63" s="38">
        <f t="shared" si="2"/>
        <v>0</v>
      </c>
      <c r="F63" s="37"/>
      <c r="G63" s="37"/>
      <c r="H63" s="37"/>
      <c r="I63" s="37">
        <v>20</v>
      </c>
      <c r="J63" s="39"/>
    </row>
    <row r="64" spans="1:10" x14ac:dyDescent="0.25">
      <c r="A64" s="57" t="s">
        <v>17</v>
      </c>
      <c r="B64" s="37"/>
      <c r="C64" s="37"/>
      <c r="D64" s="37"/>
      <c r="E64" s="38">
        <f t="shared" si="2"/>
        <v>0</v>
      </c>
      <c r="F64" s="37"/>
      <c r="G64" s="37"/>
      <c r="H64" s="37"/>
      <c r="I64" s="37">
        <v>30</v>
      </c>
      <c r="J64" s="40"/>
    </row>
    <row r="65" spans="1:10" x14ac:dyDescent="0.25">
      <c r="A65" s="57" t="s">
        <v>18</v>
      </c>
      <c r="B65" s="37"/>
      <c r="C65" s="37"/>
      <c r="D65" s="37"/>
      <c r="E65" s="38">
        <f t="shared" si="2"/>
        <v>0</v>
      </c>
      <c r="F65" s="37"/>
      <c r="G65" s="37"/>
      <c r="H65" s="37"/>
      <c r="I65" s="37">
        <v>4</v>
      </c>
      <c r="J65" s="39"/>
    </row>
    <row r="66" spans="1:10" x14ac:dyDescent="0.25">
      <c r="A66" s="57" t="s">
        <v>19</v>
      </c>
      <c r="B66" s="37"/>
      <c r="C66" s="37"/>
      <c r="D66" s="37"/>
      <c r="E66" s="38">
        <f t="shared" si="2"/>
        <v>0</v>
      </c>
      <c r="F66" s="37"/>
      <c r="G66" s="37"/>
      <c r="H66" s="37"/>
      <c r="I66" s="37">
        <v>5</v>
      </c>
      <c r="J66" s="39"/>
    </row>
    <row r="67" spans="1:10" x14ac:dyDescent="0.25">
      <c r="A67" s="57" t="s">
        <v>20</v>
      </c>
      <c r="B67" s="37"/>
      <c r="C67" s="37"/>
      <c r="D67" s="37"/>
      <c r="E67" s="38">
        <f t="shared" si="2"/>
        <v>0</v>
      </c>
      <c r="F67" s="37"/>
      <c r="G67" s="37"/>
      <c r="H67" s="37"/>
      <c r="I67" s="37">
        <v>6</v>
      </c>
      <c r="J67" s="39"/>
    </row>
    <row r="68" spans="1:10" x14ac:dyDescent="0.25">
      <c r="A68" s="57" t="s">
        <v>21</v>
      </c>
      <c r="B68" s="37"/>
      <c r="C68" s="37"/>
      <c r="D68" s="37"/>
      <c r="E68" s="38">
        <f t="shared" si="2"/>
        <v>0</v>
      </c>
      <c r="F68" s="37"/>
      <c r="G68" s="37"/>
      <c r="H68" s="37"/>
      <c r="I68" s="37">
        <v>7</v>
      </c>
      <c r="J68" s="39"/>
    </row>
    <row r="69" spans="1:10" x14ac:dyDescent="0.25">
      <c r="A69" s="57" t="s">
        <v>22</v>
      </c>
      <c r="B69" s="37"/>
      <c r="C69" s="37"/>
      <c r="D69" s="37"/>
      <c r="E69" s="38">
        <f t="shared" si="2"/>
        <v>0</v>
      </c>
      <c r="F69" s="37"/>
      <c r="G69" s="37"/>
      <c r="H69" s="37"/>
      <c r="I69" s="37">
        <v>8</v>
      </c>
      <c r="J69" s="39"/>
    </row>
    <row r="70" spans="1:10" x14ac:dyDescent="0.25">
      <c r="A70" s="57" t="s">
        <v>23</v>
      </c>
      <c r="B70" s="37"/>
      <c r="C70" s="37"/>
      <c r="D70" s="37"/>
      <c r="E70" s="38">
        <f t="shared" si="2"/>
        <v>0</v>
      </c>
      <c r="F70" s="37"/>
      <c r="G70" s="37"/>
      <c r="H70" s="37"/>
      <c r="I70" s="37">
        <v>9</v>
      </c>
      <c r="J70" s="39"/>
    </row>
    <row r="71" spans="1:10" x14ac:dyDescent="0.25">
      <c r="A71" s="57" t="s">
        <v>24</v>
      </c>
      <c r="B71" s="37"/>
      <c r="C71" s="37"/>
      <c r="D71" s="37"/>
      <c r="E71" s="38">
        <f t="shared" si="2"/>
        <v>0</v>
      </c>
      <c r="F71" s="37"/>
      <c r="G71" s="37"/>
      <c r="H71" s="37"/>
      <c r="I71" s="37">
        <v>13</v>
      </c>
      <c r="J71" s="40"/>
    </row>
    <row r="72" spans="1:10" x14ac:dyDescent="0.25">
      <c r="A72" s="57" t="s">
        <v>25</v>
      </c>
      <c r="B72" s="37"/>
      <c r="C72" s="37"/>
      <c r="D72" s="37"/>
      <c r="E72" s="38">
        <f t="shared" si="2"/>
        <v>0</v>
      </c>
      <c r="F72" s="37"/>
      <c r="G72" s="37"/>
      <c r="H72" s="37"/>
      <c r="I72" s="37">
        <v>14</v>
      </c>
      <c r="J72" s="39"/>
    </row>
    <row r="73" spans="1:10" ht="19.5" customHeight="1" x14ac:dyDescent="0.25">
      <c r="A73" s="57" t="s">
        <v>84</v>
      </c>
      <c r="B73" s="33">
        <f>SUM(B61:B72)</f>
        <v>0</v>
      </c>
      <c r="C73" s="33">
        <f>SUM(C61:C72)</f>
        <v>0</v>
      </c>
      <c r="D73" s="33">
        <f>SUM(D61:D72)</f>
        <v>0</v>
      </c>
      <c r="E73" s="33">
        <f>SUM(E61:E72)</f>
        <v>0</v>
      </c>
      <c r="F73" s="33" t="str">
        <f t="shared" ref="F73" si="3">IF(ISERR(AVERAGE(F61:F72))=TRUE,"-",AVERAGE(F61:F72))</f>
        <v>-</v>
      </c>
      <c r="G73" s="33" t="str">
        <f t="shared" ref="G73" si="4">IF(ISERR(AVERAGE(G61:G72))=TRUE,"-",AVERAGE(G61:G72))</f>
        <v>-</v>
      </c>
      <c r="H73" s="33" t="str">
        <f t="shared" ref="H73" si="5">IF(ISERR(AVERAGE(H61:H72))=TRUE,"-",AVERAGE(H61:H72))</f>
        <v>-</v>
      </c>
      <c r="I73" s="33">
        <f t="shared" ref="I73" si="6">IF(ISERR(AVERAGE(I61:I72))=TRUE,"-",AVERAGE(I61:I72))</f>
        <v>14.666666666666666</v>
      </c>
      <c r="J73" s="33" t="str">
        <f t="shared" ref="J73" si="7">IF(ISERR(AVERAGE(J61:J72))=TRUE,"-",AVERAGE(J61:J72))</f>
        <v>-</v>
      </c>
    </row>
    <row r="74" spans="1:10" x14ac:dyDescent="0.25">
      <c r="A74" s="41"/>
      <c r="B74" s="41"/>
      <c r="C74" s="41"/>
      <c r="D74" s="41"/>
      <c r="E74" s="41"/>
      <c r="F74" s="41"/>
      <c r="G74" s="41"/>
      <c r="H74" s="41"/>
      <c r="I74" s="41"/>
      <c r="J74" s="41"/>
    </row>
    <row r="75" spans="1:10" s="4" customFormat="1" x14ac:dyDescent="0.25">
      <c r="A75" s="41"/>
      <c r="B75" s="41"/>
      <c r="C75" s="41"/>
      <c r="D75" s="41"/>
      <c r="E75" s="41"/>
      <c r="F75" s="41"/>
      <c r="G75" s="41"/>
      <c r="H75" s="41"/>
      <c r="I75" s="41"/>
      <c r="J75" s="41"/>
    </row>
    <row r="76" spans="1:10" x14ac:dyDescent="0.25">
      <c r="A76" s="41"/>
      <c r="B76" s="41"/>
      <c r="C76" s="41"/>
      <c r="D76" s="41"/>
      <c r="E76" s="41"/>
      <c r="F76" s="41"/>
      <c r="G76" s="41"/>
      <c r="H76" s="41"/>
      <c r="I76" s="41"/>
      <c r="J76" s="41"/>
    </row>
    <row r="77" spans="1:10" ht="60" x14ac:dyDescent="0.25">
      <c r="A77" s="57" t="s">
        <v>12</v>
      </c>
      <c r="B77" s="56" t="s">
        <v>40</v>
      </c>
      <c r="C77" s="56" t="s">
        <v>41</v>
      </c>
      <c r="D77" s="56" t="s">
        <v>42</v>
      </c>
      <c r="E77" s="56" t="s">
        <v>43</v>
      </c>
      <c r="F77" s="56" t="s">
        <v>44</v>
      </c>
      <c r="G77" s="56" t="s">
        <v>31</v>
      </c>
      <c r="H77" s="56" t="s">
        <v>45</v>
      </c>
      <c r="I77" s="56" t="s">
        <v>32</v>
      </c>
      <c r="J77" s="41"/>
    </row>
    <row r="78" spans="1:10" x14ac:dyDescent="0.25">
      <c r="A78" s="57" t="s">
        <v>10</v>
      </c>
      <c r="B78" s="42"/>
      <c r="C78" s="42"/>
      <c r="D78" s="42"/>
      <c r="E78" s="43">
        <f>SUM(B78:D78)</f>
        <v>0</v>
      </c>
      <c r="F78" s="42"/>
      <c r="G78" s="42"/>
      <c r="H78" s="43">
        <f>F78+G78+E78</f>
        <v>0</v>
      </c>
      <c r="I78" s="32" t="str">
        <f>IF(ISERR(H78/E61)=TRUE,"-",H78/E61)</f>
        <v>-</v>
      </c>
      <c r="J78" s="41"/>
    </row>
    <row r="79" spans="1:10" x14ac:dyDescent="0.25">
      <c r="A79" s="57" t="s">
        <v>11</v>
      </c>
      <c r="B79" s="42"/>
      <c r="C79" s="42"/>
      <c r="D79" s="42"/>
      <c r="E79" s="43">
        <f t="shared" ref="E79:E89" si="8">SUM(B79:D79)</f>
        <v>0</v>
      </c>
      <c r="F79" s="42"/>
      <c r="G79" s="42"/>
      <c r="H79" s="43">
        <f t="shared" ref="H79:H89" si="9">F79+G79+E79</f>
        <v>0</v>
      </c>
      <c r="I79" s="32" t="str">
        <f t="shared" ref="I79:I90" si="10">IF(ISERR(H79/E62)=TRUE,"-",H79/E62)</f>
        <v>-</v>
      </c>
      <c r="J79" s="41"/>
    </row>
    <row r="80" spans="1:10" x14ac:dyDescent="0.25">
      <c r="A80" s="57" t="s">
        <v>16</v>
      </c>
      <c r="B80" s="42"/>
      <c r="C80" s="42"/>
      <c r="D80" s="42"/>
      <c r="E80" s="43">
        <f t="shared" si="8"/>
        <v>0</v>
      </c>
      <c r="F80" s="42"/>
      <c r="G80" s="42"/>
      <c r="H80" s="43">
        <f t="shared" si="9"/>
        <v>0</v>
      </c>
      <c r="I80" s="32" t="str">
        <f t="shared" si="10"/>
        <v>-</v>
      </c>
      <c r="J80" s="41"/>
    </row>
    <row r="81" spans="1:10" x14ac:dyDescent="0.25">
      <c r="A81" s="57" t="s">
        <v>17</v>
      </c>
      <c r="B81" s="42"/>
      <c r="C81" s="42"/>
      <c r="D81" s="42"/>
      <c r="E81" s="43">
        <f t="shared" si="8"/>
        <v>0</v>
      </c>
      <c r="F81" s="42"/>
      <c r="G81" s="42"/>
      <c r="H81" s="43">
        <f t="shared" si="9"/>
        <v>0</v>
      </c>
      <c r="I81" s="32" t="str">
        <f t="shared" si="10"/>
        <v>-</v>
      </c>
      <c r="J81" s="41"/>
    </row>
    <row r="82" spans="1:10" x14ac:dyDescent="0.25">
      <c r="A82" s="57" t="s">
        <v>18</v>
      </c>
      <c r="B82" s="42"/>
      <c r="C82" s="42"/>
      <c r="D82" s="42"/>
      <c r="E82" s="43">
        <f t="shared" si="8"/>
        <v>0</v>
      </c>
      <c r="F82" s="42"/>
      <c r="G82" s="42"/>
      <c r="H82" s="43">
        <f t="shared" si="9"/>
        <v>0</v>
      </c>
      <c r="I82" s="32" t="str">
        <f t="shared" si="10"/>
        <v>-</v>
      </c>
      <c r="J82" s="41"/>
    </row>
    <row r="83" spans="1:10" x14ac:dyDescent="0.25">
      <c r="A83" s="57" t="s">
        <v>19</v>
      </c>
      <c r="B83" s="42"/>
      <c r="C83" s="42"/>
      <c r="D83" s="42"/>
      <c r="E83" s="43">
        <f t="shared" si="8"/>
        <v>0</v>
      </c>
      <c r="F83" s="42"/>
      <c r="G83" s="42"/>
      <c r="H83" s="43">
        <f t="shared" si="9"/>
        <v>0</v>
      </c>
      <c r="I83" s="32" t="str">
        <f t="shared" si="10"/>
        <v>-</v>
      </c>
      <c r="J83" s="17"/>
    </row>
    <row r="84" spans="1:10" x14ac:dyDescent="0.25">
      <c r="A84" s="57" t="s">
        <v>20</v>
      </c>
      <c r="B84" s="42"/>
      <c r="C84" s="42"/>
      <c r="D84" s="42"/>
      <c r="E84" s="43">
        <f t="shared" si="8"/>
        <v>0</v>
      </c>
      <c r="F84" s="42"/>
      <c r="G84" s="42"/>
      <c r="H84" s="43">
        <f t="shared" si="9"/>
        <v>0</v>
      </c>
      <c r="I84" s="32" t="str">
        <f t="shared" si="10"/>
        <v>-</v>
      </c>
      <c r="J84" s="17"/>
    </row>
    <row r="85" spans="1:10" x14ac:dyDescent="0.25">
      <c r="A85" s="57" t="s">
        <v>21</v>
      </c>
      <c r="B85" s="42"/>
      <c r="C85" s="42"/>
      <c r="D85" s="42"/>
      <c r="E85" s="43">
        <f t="shared" si="8"/>
        <v>0</v>
      </c>
      <c r="F85" s="42"/>
      <c r="G85" s="42"/>
      <c r="H85" s="43">
        <f t="shared" si="9"/>
        <v>0</v>
      </c>
      <c r="I85" s="32" t="str">
        <f t="shared" si="10"/>
        <v>-</v>
      </c>
      <c r="J85" s="17"/>
    </row>
    <row r="86" spans="1:10" x14ac:dyDescent="0.25">
      <c r="A86" s="57" t="s">
        <v>22</v>
      </c>
      <c r="B86" s="42"/>
      <c r="C86" s="42"/>
      <c r="D86" s="42"/>
      <c r="E86" s="43">
        <f t="shared" si="8"/>
        <v>0</v>
      </c>
      <c r="F86" s="42"/>
      <c r="G86" s="42"/>
      <c r="H86" s="43">
        <f t="shared" si="9"/>
        <v>0</v>
      </c>
      <c r="I86" s="32" t="str">
        <f t="shared" si="10"/>
        <v>-</v>
      </c>
      <c r="J86" s="17"/>
    </row>
    <row r="87" spans="1:10" x14ac:dyDescent="0.25">
      <c r="A87" s="57" t="s">
        <v>23</v>
      </c>
      <c r="B87" s="42"/>
      <c r="C87" s="42"/>
      <c r="D87" s="42"/>
      <c r="E87" s="43">
        <f t="shared" si="8"/>
        <v>0</v>
      </c>
      <c r="F87" s="42"/>
      <c r="G87" s="42"/>
      <c r="H87" s="43">
        <f t="shared" si="9"/>
        <v>0</v>
      </c>
      <c r="I87" s="32" t="str">
        <f t="shared" si="10"/>
        <v>-</v>
      </c>
      <c r="J87" s="17"/>
    </row>
    <row r="88" spans="1:10" x14ac:dyDescent="0.25">
      <c r="A88" s="57" t="s">
        <v>24</v>
      </c>
      <c r="B88" s="42"/>
      <c r="C88" s="42"/>
      <c r="D88" s="42"/>
      <c r="E88" s="43">
        <f t="shared" si="8"/>
        <v>0</v>
      </c>
      <c r="F88" s="42"/>
      <c r="G88" s="42"/>
      <c r="H88" s="43">
        <f t="shared" si="9"/>
        <v>0</v>
      </c>
      <c r="I88" s="32" t="str">
        <f t="shared" si="10"/>
        <v>-</v>
      </c>
      <c r="J88" s="17"/>
    </row>
    <row r="89" spans="1:10" x14ac:dyDescent="0.25">
      <c r="A89" s="57" t="s">
        <v>25</v>
      </c>
      <c r="B89" s="42"/>
      <c r="C89" s="42"/>
      <c r="D89" s="42"/>
      <c r="E89" s="43">
        <f t="shared" si="8"/>
        <v>0</v>
      </c>
      <c r="F89" s="42"/>
      <c r="G89" s="42"/>
      <c r="H89" s="43">
        <f t="shared" si="9"/>
        <v>0</v>
      </c>
      <c r="I89" s="32" t="str">
        <f t="shared" si="10"/>
        <v>-</v>
      </c>
      <c r="J89" s="17"/>
    </row>
    <row r="90" spans="1:10" ht="23.25" customHeight="1" x14ac:dyDescent="0.25">
      <c r="A90" s="57" t="s">
        <v>26</v>
      </c>
      <c r="B90" s="35">
        <f t="shared" ref="B90:H90" si="11">SUM(B78:B89)</f>
        <v>0</v>
      </c>
      <c r="C90" s="35">
        <f t="shared" si="11"/>
        <v>0</v>
      </c>
      <c r="D90" s="35">
        <f t="shared" si="11"/>
        <v>0</v>
      </c>
      <c r="E90" s="35">
        <f t="shared" si="11"/>
        <v>0</v>
      </c>
      <c r="F90" s="35">
        <f t="shared" si="11"/>
        <v>0</v>
      </c>
      <c r="G90" s="35">
        <f t="shared" si="11"/>
        <v>0</v>
      </c>
      <c r="H90" s="35">
        <f t="shared" si="11"/>
        <v>0</v>
      </c>
      <c r="I90" s="35" t="str">
        <f t="shared" si="10"/>
        <v>-</v>
      </c>
      <c r="J90" s="17"/>
    </row>
    <row r="91" spans="1:10" x14ac:dyDescent="0.25">
      <c r="A91" s="41"/>
      <c r="B91" s="17"/>
      <c r="C91" s="17"/>
      <c r="D91" s="17"/>
      <c r="E91" s="17"/>
      <c r="F91" s="17"/>
      <c r="G91" s="17"/>
      <c r="H91" s="17"/>
      <c r="I91" s="17"/>
      <c r="J91" s="17"/>
    </row>
    <row r="92" spans="1:10" x14ac:dyDescent="0.25">
      <c r="A92" s="41"/>
      <c r="B92" s="17"/>
      <c r="C92" s="17"/>
      <c r="D92" s="17"/>
      <c r="E92" s="17"/>
      <c r="F92" s="17"/>
      <c r="G92" s="17"/>
      <c r="H92" s="17"/>
      <c r="I92" s="17"/>
      <c r="J92" s="17"/>
    </row>
    <row r="93" spans="1:10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</row>
    <row r="94" spans="1:10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</row>
    <row r="95" spans="1:10" ht="15.75" x14ac:dyDescent="0.25">
      <c r="A95" s="13" t="s">
        <v>28</v>
      </c>
      <c r="B95" s="14"/>
      <c r="C95" s="14"/>
      <c r="D95" s="14"/>
      <c r="E95" s="14"/>
      <c r="F95" s="14"/>
      <c r="G95" s="14"/>
      <c r="H95" s="14"/>
      <c r="I95" s="14"/>
      <c r="J95" s="14"/>
    </row>
    <row r="96" spans="1:10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</row>
    <row r="97" spans="1:10" s="3" customFormat="1" x14ac:dyDescent="0.25">
      <c r="A97" s="14" t="s">
        <v>65</v>
      </c>
      <c r="B97" s="14"/>
      <c r="C97" s="14"/>
      <c r="D97" s="14"/>
      <c r="E97" s="14"/>
      <c r="F97" s="14"/>
      <c r="G97" s="14"/>
      <c r="H97" s="14"/>
      <c r="I97" s="14"/>
      <c r="J97" s="14"/>
    </row>
    <row r="98" spans="1:10" s="3" customFormat="1" ht="13.5" customHeight="1" x14ac:dyDescent="0.25">
      <c r="A98" s="14"/>
      <c r="B98" s="17"/>
      <c r="C98" s="17"/>
      <c r="D98" s="17"/>
      <c r="E98" s="17"/>
      <c r="F98" s="17"/>
      <c r="G98" s="17"/>
      <c r="H98" s="14"/>
      <c r="I98" s="14"/>
      <c r="J98" s="14"/>
    </row>
    <row r="99" spans="1:10" s="3" customFormat="1" x14ac:dyDescent="0.25">
      <c r="A99" s="58" t="s">
        <v>54</v>
      </c>
      <c r="B99" s="178"/>
      <c r="C99" s="178"/>
      <c r="D99" s="178"/>
      <c r="E99" s="178"/>
      <c r="F99" s="178"/>
      <c r="G99" s="178"/>
      <c r="H99" s="44"/>
      <c r="I99" s="44"/>
      <c r="J99" s="14"/>
    </row>
    <row r="100" spans="1:10" s="3" customFormat="1" x14ac:dyDescent="0.25">
      <c r="A100" s="58" t="s">
        <v>55</v>
      </c>
      <c r="B100" s="45"/>
      <c r="C100" s="45"/>
      <c r="D100" s="45"/>
      <c r="E100" s="45"/>
      <c r="F100" s="45"/>
      <c r="G100" s="45"/>
      <c r="H100" s="45"/>
      <c r="I100" s="45"/>
      <c r="J100" s="14"/>
    </row>
    <row r="101" spans="1:10" s="3" customFormat="1" x14ac:dyDescent="0.25">
      <c r="A101" s="58" t="s">
        <v>56</v>
      </c>
      <c r="B101" s="179"/>
      <c r="C101" s="179"/>
      <c r="D101" s="179"/>
      <c r="E101" s="179"/>
      <c r="F101" s="179"/>
      <c r="G101" s="179"/>
      <c r="H101" s="46"/>
      <c r="I101" s="46"/>
      <c r="J101" s="14"/>
    </row>
    <row r="102" spans="1:10" s="3" customFormat="1" x14ac:dyDescent="0.25">
      <c r="A102" s="58" t="s">
        <v>57</v>
      </c>
      <c r="B102" s="179"/>
      <c r="C102" s="179"/>
      <c r="D102" s="179"/>
      <c r="E102" s="179"/>
      <c r="F102" s="179"/>
      <c r="G102" s="179"/>
      <c r="H102" s="46"/>
      <c r="I102" s="46"/>
      <c r="J102" s="14"/>
    </row>
    <row r="103" spans="1:10" s="3" customFormat="1" x14ac:dyDescent="0.25">
      <c r="A103" s="58" t="s">
        <v>58</v>
      </c>
      <c r="B103" s="179"/>
      <c r="C103" s="179"/>
      <c r="D103" s="179"/>
      <c r="E103" s="179"/>
      <c r="F103" s="179"/>
      <c r="G103" s="179"/>
      <c r="H103" s="46"/>
      <c r="I103" s="46"/>
      <c r="J103" s="14"/>
    </row>
    <row r="104" spans="1:10" s="3" customFormat="1" x14ac:dyDescent="0.25">
      <c r="A104" s="58" t="s">
        <v>59</v>
      </c>
      <c r="B104" s="179"/>
      <c r="C104" s="179"/>
      <c r="D104" s="179"/>
      <c r="E104" s="179"/>
      <c r="F104" s="179"/>
      <c r="G104" s="179"/>
      <c r="H104" s="46"/>
      <c r="I104" s="46"/>
      <c r="J104" s="14"/>
    </row>
    <row r="105" spans="1:10" s="3" customFormat="1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</row>
    <row r="106" spans="1:10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</row>
    <row r="107" spans="1:10" ht="81.75" customHeight="1" x14ac:dyDescent="0.25">
      <c r="A107" s="176" t="s">
        <v>240</v>
      </c>
      <c r="B107" s="176"/>
      <c r="C107" s="176"/>
      <c r="D107" s="176"/>
      <c r="E107" s="176"/>
      <c r="F107" s="176"/>
      <c r="G107" s="176"/>
      <c r="H107" s="176"/>
      <c r="I107" s="176"/>
      <c r="J107" s="176"/>
    </row>
    <row r="108" spans="1:10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</row>
    <row r="109" spans="1:10" ht="45" x14ac:dyDescent="0.25">
      <c r="A109" s="56" t="s">
        <v>52</v>
      </c>
      <c r="B109" s="56" t="s">
        <v>49</v>
      </c>
      <c r="C109" s="56" t="s">
        <v>50</v>
      </c>
      <c r="D109" s="56" t="s">
        <v>46</v>
      </c>
      <c r="E109" s="56" t="s">
        <v>51</v>
      </c>
      <c r="F109" s="56" t="s">
        <v>47</v>
      </c>
      <c r="G109" s="56" t="s">
        <v>48</v>
      </c>
      <c r="H109" s="56" t="s">
        <v>244</v>
      </c>
      <c r="I109" s="14"/>
      <c r="J109" s="14"/>
    </row>
    <row r="110" spans="1:10" x14ac:dyDescent="0.25">
      <c r="A110" s="47" t="s">
        <v>53</v>
      </c>
      <c r="B110" s="48">
        <v>746</v>
      </c>
      <c r="C110" s="49">
        <v>0.98</v>
      </c>
      <c r="D110" s="49">
        <v>0.75</v>
      </c>
      <c r="E110" s="50">
        <f>D110*B110/C110</f>
        <v>570.91836734693879</v>
      </c>
      <c r="F110" s="48">
        <v>5</v>
      </c>
      <c r="G110" s="50">
        <f>E110*F110</f>
        <v>2854.591836734694</v>
      </c>
      <c r="H110" s="50">
        <v>3</v>
      </c>
      <c r="I110" s="14"/>
      <c r="J110" s="14"/>
    </row>
    <row r="111" spans="1:10" x14ac:dyDescent="0.25">
      <c r="A111" s="19"/>
      <c r="B111" s="51"/>
      <c r="C111" s="52"/>
      <c r="D111" s="52"/>
      <c r="E111" s="50" t="str">
        <f>IF(ISERR(D111*B111/C111)=TRUE,"-",D111*B111/C111)</f>
        <v>-</v>
      </c>
      <c r="F111" s="51"/>
      <c r="G111" s="50" t="str">
        <f>IF(ISERR(E111*F111)=TRUE,"-",E111*F111)</f>
        <v>-</v>
      </c>
      <c r="H111" s="50"/>
      <c r="I111" s="14"/>
      <c r="J111" s="14"/>
    </row>
    <row r="112" spans="1:10" x14ac:dyDescent="0.25">
      <c r="A112" s="19"/>
      <c r="B112" s="51"/>
      <c r="C112" s="52"/>
      <c r="D112" s="52"/>
      <c r="E112" s="50" t="str">
        <f t="shared" ref="E112:E142" si="12">IF(ISERR(D112*B112/C112)=TRUE,"-",D112*B112/C112)</f>
        <v>-</v>
      </c>
      <c r="F112" s="51"/>
      <c r="G112" s="50" t="str">
        <f t="shared" ref="G112:G142" si="13">IF(ISERR(E112*F112)=TRUE,"-",E112*F112)</f>
        <v>-</v>
      </c>
      <c r="H112" s="50"/>
      <c r="I112" s="14"/>
      <c r="J112" s="14"/>
    </row>
    <row r="113" spans="1:10" x14ac:dyDescent="0.25">
      <c r="A113" s="19"/>
      <c r="B113" s="51"/>
      <c r="C113" s="52"/>
      <c r="D113" s="52"/>
      <c r="E113" s="50" t="str">
        <f t="shared" si="12"/>
        <v>-</v>
      </c>
      <c r="F113" s="51"/>
      <c r="G113" s="50" t="str">
        <f t="shared" si="13"/>
        <v>-</v>
      </c>
      <c r="H113" s="50"/>
      <c r="I113" s="14"/>
      <c r="J113" s="14"/>
    </row>
    <row r="114" spans="1:10" x14ac:dyDescent="0.25">
      <c r="A114" s="19"/>
      <c r="B114" s="51"/>
      <c r="C114" s="52"/>
      <c r="D114" s="52"/>
      <c r="E114" s="50" t="str">
        <f t="shared" si="12"/>
        <v>-</v>
      </c>
      <c r="F114" s="51"/>
      <c r="G114" s="50" t="str">
        <f t="shared" si="13"/>
        <v>-</v>
      </c>
      <c r="H114" s="50"/>
      <c r="I114" s="14"/>
      <c r="J114" s="14"/>
    </row>
    <row r="115" spans="1:10" x14ac:dyDescent="0.25">
      <c r="A115" s="19"/>
      <c r="B115" s="51"/>
      <c r="C115" s="52"/>
      <c r="D115" s="52"/>
      <c r="E115" s="50" t="str">
        <f t="shared" si="12"/>
        <v>-</v>
      </c>
      <c r="F115" s="51"/>
      <c r="G115" s="50" t="str">
        <f t="shared" si="13"/>
        <v>-</v>
      </c>
      <c r="H115" s="50"/>
      <c r="I115" s="14"/>
      <c r="J115" s="14"/>
    </row>
    <row r="116" spans="1:10" x14ac:dyDescent="0.25">
      <c r="A116" s="19"/>
      <c r="B116" s="51"/>
      <c r="C116" s="52"/>
      <c r="D116" s="52"/>
      <c r="E116" s="50" t="str">
        <f t="shared" si="12"/>
        <v>-</v>
      </c>
      <c r="F116" s="51"/>
      <c r="G116" s="50" t="str">
        <f t="shared" si="13"/>
        <v>-</v>
      </c>
      <c r="H116" s="50"/>
      <c r="I116" s="14"/>
      <c r="J116" s="14"/>
    </row>
    <row r="117" spans="1:10" x14ac:dyDescent="0.25">
      <c r="A117" s="19"/>
      <c r="B117" s="51"/>
      <c r="C117" s="52"/>
      <c r="D117" s="52"/>
      <c r="E117" s="50" t="str">
        <f t="shared" si="12"/>
        <v>-</v>
      </c>
      <c r="F117" s="51"/>
      <c r="G117" s="50" t="str">
        <f t="shared" si="13"/>
        <v>-</v>
      </c>
      <c r="H117" s="50"/>
      <c r="I117" s="14"/>
      <c r="J117" s="14"/>
    </row>
    <row r="118" spans="1:10" x14ac:dyDescent="0.25">
      <c r="A118" s="19"/>
      <c r="B118" s="51"/>
      <c r="C118" s="52"/>
      <c r="D118" s="52"/>
      <c r="E118" s="50" t="str">
        <f t="shared" si="12"/>
        <v>-</v>
      </c>
      <c r="F118" s="51"/>
      <c r="G118" s="50" t="str">
        <f t="shared" si="13"/>
        <v>-</v>
      </c>
      <c r="H118" s="50"/>
      <c r="I118" s="14"/>
      <c r="J118" s="14"/>
    </row>
    <row r="119" spans="1:10" s="4" customFormat="1" x14ac:dyDescent="0.25">
      <c r="A119" s="19"/>
      <c r="B119" s="51"/>
      <c r="C119" s="52"/>
      <c r="D119" s="52"/>
      <c r="E119" s="50" t="str">
        <f t="shared" si="12"/>
        <v>-</v>
      </c>
      <c r="F119" s="51"/>
      <c r="G119" s="50" t="str">
        <f t="shared" si="13"/>
        <v>-</v>
      </c>
      <c r="H119" s="50"/>
      <c r="I119" s="14"/>
      <c r="J119" s="14"/>
    </row>
    <row r="120" spans="1:10" s="4" customFormat="1" x14ac:dyDescent="0.25">
      <c r="A120" s="19"/>
      <c r="B120" s="51"/>
      <c r="C120" s="52"/>
      <c r="D120" s="52"/>
      <c r="E120" s="50" t="str">
        <f t="shared" si="12"/>
        <v>-</v>
      </c>
      <c r="F120" s="51"/>
      <c r="G120" s="50" t="str">
        <f t="shared" si="13"/>
        <v>-</v>
      </c>
      <c r="H120" s="50"/>
      <c r="I120" s="14"/>
      <c r="J120" s="14"/>
    </row>
    <row r="121" spans="1:10" s="4" customFormat="1" x14ac:dyDescent="0.25">
      <c r="A121" s="19"/>
      <c r="B121" s="51"/>
      <c r="C121" s="52"/>
      <c r="D121" s="52"/>
      <c r="E121" s="50" t="str">
        <f t="shared" si="12"/>
        <v>-</v>
      </c>
      <c r="F121" s="51"/>
      <c r="G121" s="50" t="str">
        <f t="shared" si="13"/>
        <v>-</v>
      </c>
      <c r="H121" s="50"/>
      <c r="I121" s="14"/>
      <c r="J121" s="14"/>
    </row>
    <row r="122" spans="1:10" s="4" customFormat="1" x14ac:dyDescent="0.25">
      <c r="A122" s="19"/>
      <c r="B122" s="51"/>
      <c r="C122" s="52"/>
      <c r="D122" s="52"/>
      <c r="E122" s="50" t="str">
        <f t="shared" si="12"/>
        <v>-</v>
      </c>
      <c r="F122" s="51"/>
      <c r="G122" s="50" t="str">
        <f t="shared" si="13"/>
        <v>-</v>
      </c>
      <c r="H122" s="50"/>
      <c r="I122" s="14"/>
      <c r="J122" s="14"/>
    </row>
    <row r="123" spans="1:10" s="4" customFormat="1" x14ac:dyDescent="0.25">
      <c r="A123" s="19"/>
      <c r="B123" s="51"/>
      <c r="C123" s="52"/>
      <c r="D123" s="52"/>
      <c r="E123" s="50" t="str">
        <f t="shared" si="12"/>
        <v>-</v>
      </c>
      <c r="F123" s="51"/>
      <c r="G123" s="50" t="str">
        <f t="shared" si="13"/>
        <v>-</v>
      </c>
      <c r="H123" s="50"/>
      <c r="I123" s="14"/>
      <c r="J123" s="14"/>
    </row>
    <row r="124" spans="1:10" s="4" customFormat="1" x14ac:dyDescent="0.25">
      <c r="A124" s="19"/>
      <c r="B124" s="51"/>
      <c r="C124" s="52"/>
      <c r="D124" s="52"/>
      <c r="E124" s="50" t="str">
        <f t="shared" si="12"/>
        <v>-</v>
      </c>
      <c r="F124" s="51"/>
      <c r="G124" s="50" t="str">
        <f t="shared" si="13"/>
        <v>-</v>
      </c>
      <c r="H124" s="50"/>
      <c r="I124" s="14"/>
      <c r="J124" s="14"/>
    </row>
    <row r="125" spans="1:10" s="4" customFormat="1" x14ac:dyDescent="0.25">
      <c r="A125" s="19"/>
      <c r="B125" s="51"/>
      <c r="C125" s="52"/>
      <c r="D125" s="52"/>
      <c r="E125" s="50" t="str">
        <f t="shared" si="12"/>
        <v>-</v>
      </c>
      <c r="F125" s="51"/>
      <c r="G125" s="50" t="str">
        <f t="shared" si="13"/>
        <v>-</v>
      </c>
      <c r="H125" s="50"/>
      <c r="I125" s="14"/>
      <c r="J125" s="14"/>
    </row>
    <row r="126" spans="1:10" s="4" customFormat="1" x14ac:dyDescent="0.25">
      <c r="A126" s="19"/>
      <c r="B126" s="51"/>
      <c r="C126" s="52"/>
      <c r="D126" s="52"/>
      <c r="E126" s="50" t="str">
        <f t="shared" si="12"/>
        <v>-</v>
      </c>
      <c r="F126" s="51"/>
      <c r="G126" s="50" t="str">
        <f t="shared" si="13"/>
        <v>-</v>
      </c>
      <c r="H126" s="50"/>
      <c r="I126" s="14"/>
      <c r="J126" s="14"/>
    </row>
    <row r="127" spans="1:10" s="4" customFormat="1" x14ac:dyDescent="0.25">
      <c r="A127" s="19"/>
      <c r="B127" s="51"/>
      <c r="C127" s="52"/>
      <c r="D127" s="52"/>
      <c r="E127" s="50" t="str">
        <f t="shared" si="12"/>
        <v>-</v>
      </c>
      <c r="F127" s="51"/>
      <c r="G127" s="50" t="str">
        <f t="shared" si="13"/>
        <v>-</v>
      </c>
      <c r="H127" s="50"/>
      <c r="I127" s="14"/>
      <c r="J127" s="14"/>
    </row>
    <row r="128" spans="1:10" s="4" customFormat="1" x14ac:dyDescent="0.25">
      <c r="A128" s="19"/>
      <c r="B128" s="51"/>
      <c r="C128" s="52"/>
      <c r="D128" s="52"/>
      <c r="E128" s="50" t="str">
        <f t="shared" si="12"/>
        <v>-</v>
      </c>
      <c r="F128" s="51"/>
      <c r="G128" s="50" t="str">
        <f t="shared" si="13"/>
        <v>-</v>
      </c>
      <c r="H128" s="50"/>
      <c r="I128" s="14"/>
      <c r="J128" s="14"/>
    </row>
    <row r="129" spans="1:10" s="4" customFormat="1" x14ac:dyDescent="0.25">
      <c r="A129" s="19"/>
      <c r="B129" s="51"/>
      <c r="C129" s="52"/>
      <c r="D129" s="52"/>
      <c r="E129" s="50" t="str">
        <f t="shared" si="12"/>
        <v>-</v>
      </c>
      <c r="F129" s="51"/>
      <c r="G129" s="50" t="str">
        <f t="shared" si="13"/>
        <v>-</v>
      </c>
      <c r="H129" s="50"/>
      <c r="I129" s="14"/>
      <c r="J129" s="14"/>
    </row>
    <row r="130" spans="1:10" s="4" customFormat="1" x14ac:dyDescent="0.25">
      <c r="A130" s="19"/>
      <c r="B130" s="51"/>
      <c r="C130" s="52"/>
      <c r="D130" s="52"/>
      <c r="E130" s="50" t="str">
        <f t="shared" si="12"/>
        <v>-</v>
      </c>
      <c r="F130" s="51"/>
      <c r="G130" s="50" t="str">
        <f t="shared" si="13"/>
        <v>-</v>
      </c>
      <c r="H130" s="50"/>
      <c r="I130" s="14"/>
      <c r="J130" s="14"/>
    </row>
    <row r="131" spans="1:10" s="4" customFormat="1" x14ac:dyDescent="0.25">
      <c r="A131" s="19"/>
      <c r="B131" s="51"/>
      <c r="C131" s="52"/>
      <c r="D131" s="52"/>
      <c r="E131" s="50" t="str">
        <f t="shared" si="12"/>
        <v>-</v>
      </c>
      <c r="F131" s="51"/>
      <c r="G131" s="50" t="str">
        <f t="shared" si="13"/>
        <v>-</v>
      </c>
      <c r="H131" s="50"/>
      <c r="I131" s="14"/>
      <c r="J131" s="14"/>
    </row>
    <row r="132" spans="1:10" s="4" customFormat="1" x14ac:dyDescent="0.25">
      <c r="A132" s="19"/>
      <c r="B132" s="51"/>
      <c r="C132" s="52"/>
      <c r="D132" s="52"/>
      <c r="E132" s="50" t="str">
        <f t="shared" si="12"/>
        <v>-</v>
      </c>
      <c r="F132" s="51"/>
      <c r="G132" s="50" t="str">
        <f t="shared" si="13"/>
        <v>-</v>
      </c>
      <c r="H132" s="50"/>
      <c r="I132" s="14"/>
      <c r="J132" s="14"/>
    </row>
    <row r="133" spans="1:10" s="4" customFormat="1" x14ac:dyDescent="0.25">
      <c r="A133" s="19"/>
      <c r="B133" s="51"/>
      <c r="C133" s="52"/>
      <c r="D133" s="52"/>
      <c r="E133" s="50" t="str">
        <f t="shared" si="12"/>
        <v>-</v>
      </c>
      <c r="F133" s="51"/>
      <c r="G133" s="50" t="str">
        <f t="shared" si="13"/>
        <v>-</v>
      </c>
      <c r="H133" s="50"/>
      <c r="I133" s="14"/>
      <c r="J133" s="14"/>
    </row>
    <row r="134" spans="1:10" s="4" customFormat="1" x14ac:dyDescent="0.25">
      <c r="A134" s="19"/>
      <c r="B134" s="51"/>
      <c r="C134" s="52"/>
      <c r="D134" s="52"/>
      <c r="E134" s="50" t="str">
        <f t="shared" si="12"/>
        <v>-</v>
      </c>
      <c r="F134" s="51"/>
      <c r="G134" s="50" t="str">
        <f t="shared" si="13"/>
        <v>-</v>
      </c>
      <c r="H134" s="50"/>
      <c r="I134" s="14"/>
      <c r="J134" s="14"/>
    </row>
    <row r="135" spans="1:10" x14ac:dyDescent="0.25">
      <c r="A135" s="19"/>
      <c r="B135" s="51"/>
      <c r="C135" s="52"/>
      <c r="D135" s="52"/>
      <c r="E135" s="50" t="str">
        <f t="shared" si="12"/>
        <v>-</v>
      </c>
      <c r="F135" s="51"/>
      <c r="G135" s="50" t="str">
        <f t="shared" si="13"/>
        <v>-</v>
      </c>
      <c r="H135" s="50"/>
      <c r="I135" s="14"/>
      <c r="J135" s="14"/>
    </row>
    <row r="136" spans="1:10" x14ac:dyDescent="0.25">
      <c r="A136" s="19"/>
      <c r="B136" s="51"/>
      <c r="C136" s="52"/>
      <c r="D136" s="52"/>
      <c r="E136" s="50" t="str">
        <f t="shared" si="12"/>
        <v>-</v>
      </c>
      <c r="F136" s="51"/>
      <c r="G136" s="50" t="str">
        <f t="shared" si="13"/>
        <v>-</v>
      </c>
      <c r="H136" s="50"/>
      <c r="I136" s="14"/>
      <c r="J136" s="14"/>
    </row>
    <row r="137" spans="1:10" x14ac:dyDescent="0.25">
      <c r="A137" s="19"/>
      <c r="B137" s="51"/>
      <c r="C137" s="52"/>
      <c r="D137" s="52"/>
      <c r="E137" s="50" t="str">
        <f t="shared" si="12"/>
        <v>-</v>
      </c>
      <c r="F137" s="51"/>
      <c r="G137" s="50" t="str">
        <f t="shared" si="13"/>
        <v>-</v>
      </c>
      <c r="H137" s="50"/>
      <c r="I137" s="14"/>
      <c r="J137" s="14"/>
    </row>
    <row r="138" spans="1:10" x14ac:dyDescent="0.25">
      <c r="A138" s="19"/>
      <c r="B138" s="51"/>
      <c r="C138" s="52"/>
      <c r="D138" s="52"/>
      <c r="E138" s="50" t="str">
        <f t="shared" si="12"/>
        <v>-</v>
      </c>
      <c r="F138" s="51"/>
      <c r="G138" s="50" t="str">
        <f t="shared" si="13"/>
        <v>-</v>
      </c>
      <c r="H138" s="50"/>
      <c r="I138" s="14"/>
      <c r="J138" s="14"/>
    </row>
    <row r="139" spans="1:10" x14ac:dyDescent="0.25">
      <c r="A139" s="19"/>
      <c r="B139" s="51"/>
      <c r="C139" s="52"/>
      <c r="D139" s="52"/>
      <c r="E139" s="50" t="str">
        <f t="shared" si="12"/>
        <v>-</v>
      </c>
      <c r="F139" s="51"/>
      <c r="G139" s="50" t="str">
        <f t="shared" si="13"/>
        <v>-</v>
      </c>
      <c r="H139" s="50"/>
      <c r="I139" s="14"/>
      <c r="J139" s="14"/>
    </row>
    <row r="140" spans="1:10" x14ac:dyDescent="0.25">
      <c r="A140" s="19"/>
      <c r="B140" s="51"/>
      <c r="C140" s="52"/>
      <c r="D140" s="52"/>
      <c r="E140" s="50" t="str">
        <f t="shared" si="12"/>
        <v>-</v>
      </c>
      <c r="F140" s="51"/>
      <c r="G140" s="50" t="str">
        <f t="shared" si="13"/>
        <v>-</v>
      </c>
      <c r="H140" s="50"/>
      <c r="I140" s="14"/>
      <c r="J140" s="14"/>
    </row>
    <row r="141" spans="1:10" x14ac:dyDescent="0.25">
      <c r="A141" s="19"/>
      <c r="B141" s="51"/>
      <c r="C141" s="52"/>
      <c r="D141" s="52"/>
      <c r="E141" s="50" t="str">
        <f t="shared" si="12"/>
        <v>-</v>
      </c>
      <c r="F141" s="51"/>
      <c r="G141" s="50" t="str">
        <f t="shared" si="13"/>
        <v>-</v>
      </c>
      <c r="H141" s="50"/>
      <c r="I141" s="14"/>
      <c r="J141" s="14"/>
    </row>
    <row r="142" spans="1:10" x14ac:dyDescent="0.25">
      <c r="A142" s="19"/>
      <c r="B142" s="51"/>
      <c r="C142" s="52"/>
      <c r="D142" s="52"/>
      <c r="E142" s="50" t="str">
        <f t="shared" si="12"/>
        <v>-</v>
      </c>
      <c r="F142" s="51"/>
      <c r="G142" s="50" t="str">
        <f t="shared" si="13"/>
        <v>-</v>
      </c>
      <c r="H142" s="50"/>
      <c r="I142" s="14"/>
      <c r="J142" s="14"/>
    </row>
    <row r="143" spans="1:10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</row>
    <row r="144" spans="1:10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</row>
  </sheetData>
  <mergeCells count="16">
    <mergeCell ref="A1:J1"/>
    <mergeCell ref="C9:G9"/>
    <mergeCell ref="C10:G10"/>
    <mergeCell ref="A16:D16"/>
    <mergeCell ref="A107:J107"/>
    <mergeCell ref="A3:J3"/>
    <mergeCell ref="A5:J5"/>
    <mergeCell ref="B99:G99"/>
    <mergeCell ref="B101:G101"/>
    <mergeCell ref="B102:G102"/>
    <mergeCell ref="B103:G103"/>
    <mergeCell ref="B104:G104"/>
    <mergeCell ref="B25:J25"/>
    <mergeCell ref="B26:J26"/>
    <mergeCell ref="B29:J29"/>
    <mergeCell ref="B30:J30"/>
  </mergeCells>
  <pageMargins left="0.25" right="0.25" top="1.6026041666666666" bottom="0.75" header="0.3" footer="0.3"/>
  <pageSetup scale="58" fitToHeight="0" orientation="portrait" r:id="rId1"/>
  <headerFooter>
    <oddHeader>&amp;C&amp;G&amp;R&amp;"Arial,Negrita Cursiva"TARIFA ELÉCTRICA</oddHeader>
  </headerFooter>
  <rowBreaks count="2" manualBreakCount="2">
    <brk id="57" max="16383" man="1"/>
    <brk id="106" max="16383" man="1"/>
  </rowBreaks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67"/>
  <sheetViews>
    <sheetView view="pageBreakPreview" topLeftCell="A80" zoomScaleNormal="70" zoomScaleSheetLayoutView="100" zoomScalePageLayoutView="80" workbookViewId="0">
      <selection activeCell="D59" sqref="D59:F59"/>
    </sheetView>
  </sheetViews>
  <sheetFormatPr baseColWidth="10" defaultRowHeight="15" x14ac:dyDescent="0.25"/>
  <cols>
    <col min="1" max="1" width="22.140625" customWidth="1"/>
    <col min="2" max="2" width="21.28515625" customWidth="1"/>
    <col min="3" max="3" width="15.42578125" customWidth="1"/>
    <col min="4" max="4" width="13.42578125" customWidth="1"/>
    <col min="5" max="5" width="17.140625" customWidth="1"/>
    <col min="6" max="7" width="14.5703125" customWidth="1"/>
    <col min="9" max="9" width="39.7109375" customWidth="1"/>
  </cols>
  <sheetData>
    <row r="1" spans="1:10" x14ac:dyDescent="0.25">
      <c r="A1" s="180"/>
      <c r="B1" s="180"/>
      <c r="C1" s="180"/>
      <c r="D1" s="180"/>
      <c r="E1" s="180"/>
      <c r="F1" s="180"/>
      <c r="G1" s="180"/>
      <c r="H1" s="180"/>
      <c r="I1" s="180"/>
      <c r="J1" s="9"/>
    </row>
    <row r="2" spans="1:10" s="4" customFormat="1" ht="20.25" customHeight="1" x14ac:dyDescent="0.25">
      <c r="A2" s="189" t="s">
        <v>76</v>
      </c>
      <c r="B2" s="189"/>
      <c r="C2" s="189"/>
      <c r="D2" s="189"/>
      <c r="E2" s="189"/>
      <c r="F2" s="189"/>
      <c r="G2" s="189"/>
      <c r="H2" s="189"/>
      <c r="I2" s="189"/>
      <c r="J2"/>
    </row>
    <row r="3" spans="1:10" x14ac:dyDescent="0.25">
      <c r="A3" s="59"/>
      <c r="B3" s="14"/>
      <c r="C3" s="14"/>
      <c r="D3" s="14"/>
      <c r="E3" s="14"/>
      <c r="F3" s="14"/>
      <c r="G3" s="14"/>
      <c r="H3" s="14"/>
      <c r="I3" s="14"/>
      <c r="J3" s="4"/>
    </row>
    <row r="4" spans="1:10" ht="15.75" x14ac:dyDescent="0.25">
      <c r="A4" s="181" t="s">
        <v>77</v>
      </c>
      <c r="B4" s="181"/>
      <c r="C4" s="181"/>
      <c r="D4" s="181"/>
      <c r="E4" s="181"/>
      <c r="F4" s="181"/>
      <c r="G4" s="181"/>
      <c r="H4" s="181"/>
      <c r="I4" s="181"/>
      <c r="J4" s="4"/>
    </row>
    <row r="5" spans="1:10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10" x14ac:dyDescent="0.25">
      <c r="A6" s="14" t="s">
        <v>78</v>
      </c>
      <c r="B6" s="14">
        <f>'1. Datos entrada'!B38</f>
        <v>100</v>
      </c>
      <c r="C6" s="14" t="s">
        <v>80</v>
      </c>
      <c r="D6" s="14"/>
      <c r="E6" s="14"/>
      <c r="F6" s="14"/>
      <c r="G6" s="14"/>
      <c r="H6" s="14"/>
      <c r="I6" s="14"/>
    </row>
    <row r="7" spans="1:10" x14ac:dyDescent="0.25">
      <c r="A7" s="14" t="s">
        <v>79</v>
      </c>
      <c r="B7" s="14">
        <f>MAX('1. Datos entrada'!C44:C55,'1. Datos entrada'!G61:I72)</f>
        <v>50</v>
      </c>
      <c r="C7" s="14" t="s">
        <v>80</v>
      </c>
      <c r="D7" s="14"/>
      <c r="E7" s="14"/>
      <c r="F7" s="14"/>
      <c r="G7" s="14"/>
      <c r="H7" s="14"/>
      <c r="I7" s="14"/>
    </row>
    <row r="8" spans="1:10" x14ac:dyDescent="0.25">
      <c r="A8" s="14"/>
      <c r="B8" s="14"/>
      <c r="C8" s="14"/>
      <c r="D8" s="14"/>
      <c r="E8" s="14"/>
      <c r="F8" s="14"/>
      <c r="G8" s="14"/>
      <c r="H8" s="14"/>
      <c r="I8" s="14"/>
    </row>
    <row r="9" spans="1:10" s="4" customFormat="1" x14ac:dyDescent="0.25">
      <c r="A9" s="60" t="s">
        <v>81</v>
      </c>
      <c r="B9" s="61" t="str">
        <f>IF(B7&lt;B6,"OK","VERIFICAR DEMANDA CONTRATADA")</f>
        <v>OK</v>
      </c>
      <c r="C9" s="14"/>
      <c r="D9" s="14"/>
      <c r="E9" s="14"/>
      <c r="F9" s="14"/>
      <c r="G9" s="14"/>
      <c r="H9" s="14"/>
      <c r="I9" s="14"/>
      <c r="J9"/>
    </row>
    <row r="10" spans="1:10" s="4" customForma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/>
    </row>
    <row r="11" spans="1:10" s="4" customFormat="1" ht="43.5" x14ac:dyDescent="0.25">
      <c r="A11" s="62" t="s">
        <v>82</v>
      </c>
      <c r="B11" s="63">
        <f>IF(B9="OK",((B6-B7)/B6),0)</f>
        <v>0.5</v>
      </c>
      <c r="C11" s="14"/>
      <c r="D11" s="14"/>
      <c r="E11" s="14"/>
      <c r="F11" s="14"/>
      <c r="G11" s="14"/>
      <c r="H11" s="14"/>
      <c r="I11" s="14"/>
    </row>
    <row r="12" spans="1:10" s="4" customFormat="1" x14ac:dyDescent="0.25">
      <c r="A12" s="14"/>
      <c r="B12" s="14"/>
      <c r="C12" s="14"/>
      <c r="D12" s="14"/>
      <c r="E12" s="14"/>
      <c r="F12" s="14"/>
      <c r="G12" s="14"/>
      <c r="H12" s="14"/>
      <c r="I12" s="14"/>
    </row>
    <row r="13" spans="1:10" s="4" customFormat="1" x14ac:dyDescent="0.25">
      <c r="A13" s="60" t="s">
        <v>81</v>
      </c>
      <c r="B13" s="61" t="str">
        <f>IF(B11&gt;40%,"Se puede reducir el valor de la demanda contratada", "El valor de la demanda contratada es adecuado")</f>
        <v>Se puede reducir el valor de la demanda contratada</v>
      </c>
      <c r="C13" s="14"/>
      <c r="D13" s="14"/>
      <c r="E13" s="14"/>
      <c r="F13" s="14"/>
      <c r="G13" s="14"/>
      <c r="H13" s="14"/>
      <c r="I13" s="14"/>
    </row>
    <row r="14" spans="1:10" s="4" customFormat="1" x14ac:dyDescent="0.25">
      <c r="A14" s="14"/>
      <c r="B14" s="14"/>
      <c r="C14" s="14"/>
      <c r="D14" s="14"/>
      <c r="E14" s="14"/>
      <c r="F14" s="14"/>
      <c r="G14" s="14"/>
      <c r="H14" s="14"/>
      <c r="I14" s="14"/>
    </row>
    <row r="15" spans="1:10" s="4" customFormat="1" ht="15.75" x14ac:dyDescent="0.25">
      <c r="A15" s="181" t="s">
        <v>83</v>
      </c>
      <c r="B15" s="181"/>
      <c r="C15" s="181"/>
      <c r="D15" s="181"/>
      <c r="E15" s="181"/>
      <c r="F15" s="181"/>
      <c r="G15" s="181"/>
      <c r="H15" s="181"/>
      <c r="I15" s="181"/>
    </row>
    <row r="16" spans="1:10" s="4" customFormat="1" ht="15.75" x14ac:dyDescent="0.25">
      <c r="A16" s="64"/>
      <c r="B16" s="64"/>
      <c r="C16" s="64"/>
      <c r="D16" s="64"/>
      <c r="E16" s="64"/>
      <c r="F16" s="64"/>
      <c r="G16" s="64"/>
      <c r="H16" s="64"/>
      <c r="I16" s="64"/>
      <c r="J16" s="8"/>
    </row>
    <row r="17" spans="1:10" s="4" customFormat="1" ht="15.75" x14ac:dyDescent="0.25">
      <c r="A17" s="65" t="s">
        <v>87</v>
      </c>
      <c r="B17" s="64"/>
      <c r="C17" s="64"/>
      <c r="D17" s="64"/>
      <c r="E17" s="64"/>
      <c r="F17" s="64"/>
      <c r="G17" s="64"/>
      <c r="H17" s="64"/>
      <c r="I17" s="64"/>
      <c r="J17" s="8"/>
    </row>
    <row r="18" spans="1:10" s="4" customFormat="1" ht="15.75" x14ac:dyDescent="0.25">
      <c r="A18" s="64"/>
      <c r="B18" s="64"/>
      <c r="C18" s="64"/>
      <c r="D18" s="64"/>
      <c r="E18" s="64"/>
      <c r="F18" s="64"/>
      <c r="G18" s="64"/>
      <c r="H18" s="64"/>
      <c r="I18" s="64"/>
      <c r="J18" s="8"/>
    </row>
    <row r="19" spans="1:10" ht="45" x14ac:dyDescent="0.25">
      <c r="A19" s="56" t="str">
        <f>'1. Datos entrada'!A43</f>
        <v xml:space="preserve">Fechas </v>
      </c>
      <c r="B19" s="56" t="str">
        <f>'1. Datos entrada'!B43</f>
        <v>Consumo de energía total (kWh)</v>
      </c>
      <c r="C19" s="56" t="s">
        <v>89</v>
      </c>
      <c r="D19" s="56" t="s">
        <v>88</v>
      </c>
      <c r="E19" s="56" t="s">
        <v>90</v>
      </c>
      <c r="F19" s="56" t="s">
        <v>85</v>
      </c>
      <c r="G19" s="56" t="str">
        <f>'1. Datos entrada'!C43</f>
        <v>Demanda facturada (kW)</v>
      </c>
      <c r="H19" s="56" t="s">
        <v>86</v>
      </c>
      <c r="I19" s="56" t="s">
        <v>91</v>
      </c>
      <c r="J19" s="8"/>
    </row>
    <row r="20" spans="1:10" s="4" customFormat="1" x14ac:dyDescent="0.25">
      <c r="A20" s="53" t="str">
        <f>'1. Datos entrada'!A44</f>
        <v>enero</v>
      </c>
      <c r="B20" s="66">
        <f>'1. Datos entrada'!B44</f>
        <v>0</v>
      </c>
      <c r="C20" s="67"/>
      <c r="D20" s="68">
        <v>31</v>
      </c>
      <c r="E20" s="66">
        <f>D20*C20</f>
        <v>0</v>
      </c>
      <c r="F20" s="66" t="str">
        <f>IF(ISERR(B20/E20)=TRUE,"-",B20/E20)</f>
        <v>-</v>
      </c>
      <c r="G20" s="66">
        <f>'1. Datos entrada'!C44</f>
        <v>0</v>
      </c>
      <c r="H20" s="69" t="str">
        <f>IF(ISERR((G20-F20)/F20)=TRUE,"-",(G20-F20)/F20)</f>
        <v>-</v>
      </c>
      <c r="I20" s="70" t="str">
        <f>IF(H20="-","",IF(H20&gt;30%, "investigar picos de demanda","poca oportunidad de control de demanda"))</f>
        <v/>
      </c>
      <c r="J20" s="8"/>
    </row>
    <row r="21" spans="1:10" s="4" customFormat="1" x14ac:dyDescent="0.25">
      <c r="A21" s="53" t="str">
        <f>'1. Datos entrada'!A45</f>
        <v>febrero</v>
      </c>
      <c r="B21" s="66">
        <f>'1. Datos entrada'!B45</f>
        <v>0</v>
      </c>
      <c r="C21" s="67"/>
      <c r="D21" s="68">
        <v>28</v>
      </c>
      <c r="E21" s="66">
        <f t="shared" ref="E21:E31" si="0">D21*C21</f>
        <v>0</v>
      </c>
      <c r="F21" s="66" t="str">
        <f t="shared" ref="F21:F32" si="1">IF(ISERR(B21/E21)=TRUE,"-",B21/E21)</f>
        <v>-</v>
      </c>
      <c r="G21" s="66">
        <f>'1. Datos entrada'!C45</f>
        <v>0</v>
      </c>
      <c r="H21" s="69" t="str">
        <f t="shared" ref="H21:H32" si="2">IF(ISERR((G21-F21)/F21)=TRUE,"-",(G21-F21)/F21)</f>
        <v>-</v>
      </c>
      <c r="I21" s="70" t="str">
        <f t="shared" ref="I21:I32" si="3">IF(H21="-","",IF(H21&gt;30%, "investigar picos de demanda","poca oportunidad de control de demanda"))</f>
        <v/>
      </c>
      <c r="J21"/>
    </row>
    <row r="22" spans="1:10" s="4" customFormat="1" x14ac:dyDescent="0.25">
      <c r="A22" s="53" t="str">
        <f>'1. Datos entrada'!A46</f>
        <v>marzo</v>
      </c>
      <c r="B22" s="66">
        <f>'1. Datos entrada'!B46</f>
        <v>0</v>
      </c>
      <c r="C22" s="67"/>
      <c r="D22" s="68">
        <v>31</v>
      </c>
      <c r="E22" s="66">
        <f t="shared" si="0"/>
        <v>0</v>
      </c>
      <c r="F22" s="66" t="str">
        <f t="shared" si="1"/>
        <v>-</v>
      </c>
      <c r="G22" s="66">
        <f>'1. Datos entrada'!C46</f>
        <v>0</v>
      </c>
      <c r="H22" s="69" t="str">
        <f t="shared" si="2"/>
        <v>-</v>
      </c>
      <c r="I22" s="70" t="str">
        <f t="shared" si="3"/>
        <v/>
      </c>
    </row>
    <row r="23" spans="1:10" s="4" customFormat="1" x14ac:dyDescent="0.25">
      <c r="A23" s="53" t="str">
        <f>'1. Datos entrada'!A47</f>
        <v>abril</v>
      </c>
      <c r="B23" s="66">
        <f>'1. Datos entrada'!B47</f>
        <v>0</v>
      </c>
      <c r="C23" s="67"/>
      <c r="D23" s="68">
        <v>30</v>
      </c>
      <c r="E23" s="66">
        <f t="shared" si="0"/>
        <v>0</v>
      </c>
      <c r="F23" s="66" t="str">
        <f t="shared" si="1"/>
        <v>-</v>
      </c>
      <c r="G23" s="66">
        <f>'1. Datos entrada'!C47</f>
        <v>0</v>
      </c>
      <c r="H23" s="69" t="str">
        <f t="shared" si="2"/>
        <v>-</v>
      </c>
      <c r="I23" s="70" t="str">
        <f t="shared" si="3"/>
        <v/>
      </c>
    </row>
    <row r="24" spans="1:10" s="4" customFormat="1" x14ac:dyDescent="0.25">
      <c r="A24" s="53" t="str">
        <f>'1. Datos entrada'!A48</f>
        <v>mayo</v>
      </c>
      <c r="B24" s="66">
        <f>'1. Datos entrada'!B48</f>
        <v>0</v>
      </c>
      <c r="C24" s="67"/>
      <c r="D24" s="68">
        <v>31</v>
      </c>
      <c r="E24" s="66">
        <f t="shared" si="0"/>
        <v>0</v>
      </c>
      <c r="F24" s="66" t="str">
        <f t="shared" si="1"/>
        <v>-</v>
      </c>
      <c r="G24" s="66">
        <f>'1. Datos entrada'!C48</f>
        <v>0</v>
      </c>
      <c r="H24" s="69" t="str">
        <f t="shared" si="2"/>
        <v>-</v>
      </c>
      <c r="I24" s="70" t="str">
        <f t="shared" si="3"/>
        <v/>
      </c>
    </row>
    <row r="25" spans="1:10" s="4" customFormat="1" x14ac:dyDescent="0.25">
      <c r="A25" s="53" t="str">
        <f>'1. Datos entrada'!A49</f>
        <v>junio</v>
      </c>
      <c r="B25" s="66">
        <f>'1. Datos entrada'!B49</f>
        <v>0</v>
      </c>
      <c r="C25" s="67"/>
      <c r="D25" s="68">
        <v>30</v>
      </c>
      <c r="E25" s="66">
        <f t="shared" si="0"/>
        <v>0</v>
      </c>
      <c r="F25" s="66" t="str">
        <f t="shared" si="1"/>
        <v>-</v>
      </c>
      <c r="G25" s="66">
        <f>'1. Datos entrada'!C49</f>
        <v>0</v>
      </c>
      <c r="H25" s="69" t="str">
        <f t="shared" si="2"/>
        <v>-</v>
      </c>
      <c r="I25" s="70" t="str">
        <f t="shared" si="3"/>
        <v/>
      </c>
    </row>
    <row r="26" spans="1:10" x14ac:dyDescent="0.25">
      <c r="A26" s="53" t="str">
        <f>'1. Datos entrada'!A50</f>
        <v>julio</v>
      </c>
      <c r="B26" s="66">
        <f>'1. Datos entrada'!B50</f>
        <v>0</v>
      </c>
      <c r="C26" s="67"/>
      <c r="D26" s="68">
        <v>31</v>
      </c>
      <c r="E26" s="66">
        <f t="shared" si="0"/>
        <v>0</v>
      </c>
      <c r="F26" s="66" t="str">
        <f t="shared" si="1"/>
        <v>-</v>
      </c>
      <c r="G26" s="66">
        <f>'1. Datos entrada'!C50</f>
        <v>0</v>
      </c>
      <c r="H26" s="69" t="str">
        <f t="shared" si="2"/>
        <v>-</v>
      </c>
      <c r="I26" s="70" t="str">
        <f t="shared" si="3"/>
        <v/>
      </c>
      <c r="J26" s="4"/>
    </row>
    <row r="27" spans="1:10" x14ac:dyDescent="0.25">
      <c r="A27" s="53" t="str">
        <f>'1. Datos entrada'!A51</f>
        <v>agosto</v>
      </c>
      <c r="B27" s="66">
        <f>'1. Datos entrada'!B51</f>
        <v>0</v>
      </c>
      <c r="C27" s="67"/>
      <c r="D27" s="68">
        <v>31</v>
      </c>
      <c r="E27" s="66">
        <f t="shared" si="0"/>
        <v>0</v>
      </c>
      <c r="F27" s="66" t="str">
        <f t="shared" si="1"/>
        <v>-</v>
      </c>
      <c r="G27" s="66">
        <f>'1. Datos entrada'!C51</f>
        <v>0</v>
      </c>
      <c r="H27" s="69" t="str">
        <f t="shared" si="2"/>
        <v>-</v>
      </c>
      <c r="I27" s="70" t="str">
        <f t="shared" si="3"/>
        <v/>
      </c>
      <c r="J27" s="4"/>
    </row>
    <row r="28" spans="1:10" x14ac:dyDescent="0.25">
      <c r="A28" s="53" t="str">
        <f>'1. Datos entrada'!A52</f>
        <v>septiembre</v>
      </c>
      <c r="B28" s="66">
        <f>'1. Datos entrada'!B52</f>
        <v>0</v>
      </c>
      <c r="C28" s="67"/>
      <c r="D28" s="68">
        <v>30</v>
      </c>
      <c r="E28" s="66">
        <f t="shared" si="0"/>
        <v>0</v>
      </c>
      <c r="F28" s="66" t="str">
        <f t="shared" si="1"/>
        <v>-</v>
      </c>
      <c r="G28" s="66">
        <f>'1. Datos entrada'!C52</f>
        <v>0</v>
      </c>
      <c r="H28" s="69" t="str">
        <f t="shared" si="2"/>
        <v>-</v>
      </c>
      <c r="I28" s="70" t="str">
        <f t="shared" si="3"/>
        <v/>
      </c>
    </row>
    <row r="29" spans="1:10" x14ac:dyDescent="0.25">
      <c r="A29" s="53" t="str">
        <f>'1. Datos entrada'!A53</f>
        <v>octubre</v>
      </c>
      <c r="B29" s="66">
        <f>'1. Datos entrada'!B53</f>
        <v>0</v>
      </c>
      <c r="C29" s="67"/>
      <c r="D29" s="68">
        <v>31</v>
      </c>
      <c r="E29" s="66">
        <f t="shared" si="0"/>
        <v>0</v>
      </c>
      <c r="F29" s="66" t="str">
        <f t="shared" si="1"/>
        <v>-</v>
      </c>
      <c r="G29" s="66">
        <f>'1. Datos entrada'!C53</f>
        <v>0</v>
      </c>
      <c r="H29" s="69" t="str">
        <f t="shared" si="2"/>
        <v>-</v>
      </c>
      <c r="I29" s="70" t="str">
        <f t="shared" si="3"/>
        <v/>
      </c>
    </row>
    <row r="30" spans="1:10" x14ac:dyDescent="0.25">
      <c r="A30" s="53" t="str">
        <f>'1. Datos entrada'!A54</f>
        <v>noviembre</v>
      </c>
      <c r="B30" s="66">
        <f>'1. Datos entrada'!B54</f>
        <v>0</v>
      </c>
      <c r="C30" s="67"/>
      <c r="D30" s="68">
        <v>30</v>
      </c>
      <c r="E30" s="66">
        <f t="shared" si="0"/>
        <v>0</v>
      </c>
      <c r="F30" s="66" t="str">
        <f t="shared" si="1"/>
        <v>-</v>
      </c>
      <c r="G30" s="66">
        <f>'1. Datos entrada'!C54</f>
        <v>0</v>
      </c>
      <c r="H30" s="69" t="str">
        <f t="shared" si="2"/>
        <v>-</v>
      </c>
      <c r="I30" s="70" t="str">
        <f t="shared" si="3"/>
        <v/>
      </c>
    </row>
    <row r="31" spans="1:10" x14ac:dyDescent="0.25">
      <c r="A31" s="53" t="str">
        <f>'1. Datos entrada'!A55</f>
        <v>diciembre</v>
      </c>
      <c r="B31" s="66">
        <f>'1. Datos entrada'!B55</f>
        <v>0</v>
      </c>
      <c r="C31" s="67"/>
      <c r="D31" s="68">
        <v>31</v>
      </c>
      <c r="E31" s="66">
        <f t="shared" si="0"/>
        <v>0</v>
      </c>
      <c r="F31" s="66" t="str">
        <f t="shared" si="1"/>
        <v>-</v>
      </c>
      <c r="G31" s="66">
        <f>'1. Datos entrada'!C55</f>
        <v>0</v>
      </c>
      <c r="H31" s="69" t="str">
        <f t="shared" si="2"/>
        <v>-</v>
      </c>
      <c r="I31" s="70" t="str">
        <f t="shared" si="3"/>
        <v/>
      </c>
    </row>
    <row r="32" spans="1:10" x14ac:dyDescent="0.25">
      <c r="A32" s="57" t="str">
        <f>'1. Datos entrada'!A56</f>
        <v>TOTAL / PROMEDIO</v>
      </c>
      <c r="B32" s="71">
        <f>'1. Datos entrada'!B56</f>
        <v>0</v>
      </c>
      <c r="C32" s="72">
        <f>SUM(C20:C31)</f>
        <v>0</v>
      </c>
      <c r="D32" s="73"/>
      <c r="E32" s="71">
        <f>SUM(E20:E31)</f>
        <v>0</v>
      </c>
      <c r="F32" s="71" t="str">
        <f t="shared" si="1"/>
        <v>-</v>
      </c>
      <c r="G32" s="71" t="str">
        <f>'1. Datos entrada'!C56</f>
        <v>-</v>
      </c>
      <c r="H32" s="71" t="str">
        <f t="shared" si="2"/>
        <v>-</v>
      </c>
      <c r="I32" s="70" t="str">
        <f t="shared" si="3"/>
        <v/>
      </c>
    </row>
    <row r="33" spans="1:9" ht="15.75" x14ac:dyDescent="0.25">
      <c r="A33" s="64">
        <f>'1. Datos entrada'!A57</f>
        <v>0</v>
      </c>
      <c r="B33" s="14"/>
      <c r="C33" s="14"/>
      <c r="D33" s="14"/>
      <c r="E33" s="14"/>
      <c r="F33" s="14"/>
      <c r="G33" s="14"/>
      <c r="H33" s="14"/>
      <c r="I33" s="14"/>
    </row>
    <row r="34" spans="1:9" x14ac:dyDescent="0.25">
      <c r="A34" s="65" t="s">
        <v>92</v>
      </c>
      <c r="B34" s="14"/>
      <c r="C34" s="14"/>
      <c r="D34" s="14"/>
      <c r="E34" s="14"/>
      <c r="F34" s="14"/>
      <c r="G34" s="14"/>
      <c r="H34" s="14"/>
      <c r="I34" s="14"/>
    </row>
    <row r="35" spans="1:9" x14ac:dyDescent="0.25">
      <c r="A35" s="14"/>
      <c r="B35" s="14"/>
      <c r="C35" s="14"/>
      <c r="D35" s="14"/>
      <c r="E35" s="14"/>
      <c r="F35" s="14"/>
      <c r="G35" s="14"/>
      <c r="H35" s="14"/>
      <c r="I35" s="14"/>
    </row>
    <row r="36" spans="1:9" ht="45" x14ac:dyDescent="0.25">
      <c r="A36" s="57" t="str">
        <f>'1. Datos entrada'!A60</f>
        <v xml:space="preserve">Fechas </v>
      </c>
      <c r="B36" s="80" t="str">
        <f>'1. Datos entrada'!E60</f>
        <v>Consumo de energía en horario TOTAL (kWh)</v>
      </c>
      <c r="C36" s="56" t="s">
        <v>89</v>
      </c>
      <c r="D36" s="56" t="s">
        <v>88</v>
      </c>
      <c r="E36" s="56" t="s">
        <v>90</v>
      </c>
      <c r="F36" s="56" t="s">
        <v>85</v>
      </c>
      <c r="G36" s="80" t="str">
        <f>'1. Datos entrada'!I60</f>
        <v>Demanda facturable (kW)</v>
      </c>
      <c r="H36" s="56" t="s">
        <v>86</v>
      </c>
      <c r="I36" s="56" t="s">
        <v>91</v>
      </c>
    </row>
    <row r="37" spans="1:9" x14ac:dyDescent="0.25">
      <c r="A37" s="57" t="str">
        <f>'1. Datos entrada'!A61</f>
        <v>enero</v>
      </c>
      <c r="B37" s="66">
        <f>'1. Datos entrada'!E61</f>
        <v>0</v>
      </c>
      <c r="C37" s="67"/>
      <c r="D37" s="68">
        <v>31</v>
      </c>
      <c r="E37" s="66">
        <f>D37*C37</f>
        <v>0</v>
      </c>
      <c r="F37" s="66" t="str">
        <f>IF(ISERR(B37/E37)=TRUE,"-",B37/E37)</f>
        <v>-</v>
      </c>
      <c r="G37" s="66">
        <f>'1. Datos entrada'!I61</f>
        <v>10</v>
      </c>
      <c r="H37" s="69" t="str">
        <f>IF(ISERR((G37-F37)/F37)=TRUE,"-",(G37-F37)/F37)</f>
        <v>-</v>
      </c>
      <c r="I37" s="70" t="str">
        <f>IF(H37="-","",IF(H37&gt;30%, "investigar picos de demanda","poca oportunidad de control de demanda"))</f>
        <v/>
      </c>
    </row>
    <row r="38" spans="1:9" x14ac:dyDescent="0.25">
      <c r="A38" s="57" t="str">
        <f>'1. Datos entrada'!A62</f>
        <v>febrero</v>
      </c>
      <c r="B38" s="66">
        <f>'1. Datos entrada'!E62</f>
        <v>0</v>
      </c>
      <c r="C38" s="67"/>
      <c r="D38" s="68">
        <v>28</v>
      </c>
      <c r="E38" s="66">
        <f t="shared" ref="E38:E48" si="4">D38*C38</f>
        <v>0</v>
      </c>
      <c r="F38" s="66" t="str">
        <f t="shared" ref="F38:F49" si="5">IF(ISERR(B38/E38)=TRUE,"-",B38/E38)</f>
        <v>-</v>
      </c>
      <c r="G38" s="66">
        <f>'1. Datos entrada'!I62</f>
        <v>50</v>
      </c>
      <c r="H38" s="69" t="str">
        <f t="shared" ref="H38:H49" si="6">IF(ISERR((G38-F38)/F38)=TRUE,"-",(G38-F38)/F38)</f>
        <v>-</v>
      </c>
      <c r="I38" s="70" t="str">
        <f t="shared" ref="I38:I49" si="7">IF(H38="-","",IF(H38&gt;30%, "investigar picos de demanda","poca oportunidad de control de demanda"))</f>
        <v/>
      </c>
    </row>
    <row r="39" spans="1:9" x14ac:dyDescent="0.25">
      <c r="A39" s="57" t="str">
        <f>'1. Datos entrada'!A63</f>
        <v>marzo</v>
      </c>
      <c r="B39" s="66">
        <f>'1. Datos entrada'!E63</f>
        <v>0</v>
      </c>
      <c r="C39" s="67"/>
      <c r="D39" s="68">
        <v>31</v>
      </c>
      <c r="E39" s="66">
        <f t="shared" si="4"/>
        <v>0</v>
      </c>
      <c r="F39" s="66" t="str">
        <f t="shared" si="5"/>
        <v>-</v>
      </c>
      <c r="G39" s="66">
        <f>'1. Datos entrada'!I63</f>
        <v>20</v>
      </c>
      <c r="H39" s="69" t="str">
        <f t="shared" si="6"/>
        <v>-</v>
      </c>
      <c r="I39" s="70" t="str">
        <f t="shared" si="7"/>
        <v/>
      </c>
    </row>
    <row r="40" spans="1:9" x14ac:dyDescent="0.25">
      <c r="A40" s="57" t="str">
        <f>'1. Datos entrada'!A64</f>
        <v>abril</v>
      </c>
      <c r="B40" s="66">
        <f>'1. Datos entrada'!E64</f>
        <v>0</v>
      </c>
      <c r="C40" s="67"/>
      <c r="D40" s="68">
        <v>30</v>
      </c>
      <c r="E40" s="66">
        <f t="shared" si="4"/>
        <v>0</v>
      </c>
      <c r="F40" s="66" t="str">
        <f t="shared" si="5"/>
        <v>-</v>
      </c>
      <c r="G40" s="66">
        <f>'1. Datos entrada'!I64</f>
        <v>30</v>
      </c>
      <c r="H40" s="69" t="str">
        <f t="shared" si="6"/>
        <v>-</v>
      </c>
      <c r="I40" s="70" t="str">
        <f t="shared" si="7"/>
        <v/>
      </c>
    </row>
    <row r="41" spans="1:9" x14ac:dyDescent="0.25">
      <c r="A41" s="57" t="str">
        <f>'1. Datos entrada'!A65</f>
        <v>mayo</v>
      </c>
      <c r="B41" s="66">
        <f>'1. Datos entrada'!E65</f>
        <v>0</v>
      </c>
      <c r="C41" s="67"/>
      <c r="D41" s="68">
        <v>31</v>
      </c>
      <c r="E41" s="66">
        <f t="shared" si="4"/>
        <v>0</v>
      </c>
      <c r="F41" s="66" t="str">
        <f t="shared" si="5"/>
        <v>-</v>
      </c>
      <c r="G41" s="66">
        <f>'1. Datos entrada'!I65</f>
        <v>4</v>
      </c>
      <c r="H41" s="69" t="str">
        <f t="shared" si="6"/>
        <v>-</v>
      </c>
      <c r="I41" s="70" t="str">
        <f t="shared" si="7"/>
        <v/>
      </c>
    </row>
    <row r="42" spans="1:9" x14ac:dyDescent="0.25">
      <c r="A42" s="57" t="str">
        <f>'1. Datos entrada'!A66</f>
        <v>junio</v>
      </c>
      <c r="B42" s="66">
        <f>'1. Datos entrada'!E66</f>
        <v>0</v>
      </c>
      <c r="C42" s="67"/>
      <c r="D42" s="68">
        <v>30</v>
      </c>
      <c r="E42" s="66">
        <f t="shared" si="4"/>
        <v>0</v>
      </c>
      <c r="F42" s="66" t="str">
        <f t="shared" si="5"/>
        <v>-</v>
      </c>
      <c r="G42" s="66">
        <f>'1. Datos entrada'!I66</f>
        <v>5</v>
      </c>
      <c r="H42" s="69" t="str">
        <f t="shared" si="6"/>
        <v>-</v>
      </c>
      <c r="I42" s="70" t="str">
        <f t="shared" si="7"/>
        <v/>
      </c>
    </row>
    <row r="43" spans="1:9" x14ac:dyDescent="0.25">
      <c r="A43" s="57" t="str">
        <f>'1. Datos entrada'!A67</f>
        <v>julio</v>
      </c>
      <c r="B43" s="66">
        <f>'1. Datos entrada'!E67</f>
        <v>0</v>
      </c>
      <c r="C43" s="67"/>
      <c r="D43" s="68">
        <v>31</v>
      </c>
      <c r="E43" s="66">
        <f t="shared" si="4"/>
        <v>0</v>
      </c>
      <c r="F43" s="66" t="str">
        <f t="shared" si="5"/>
        <v>-</v>
      </c>
      <c r="G43" s="66">
        <f>'1. Datos entrada'!I67</f>
        <v>6</v>
      </c>
      <c r="H43" s="69" t="str">
        <f t="shared" si="6"/>
        <v>-</v>
      </c>
      <c r="I43" s="70" t="str">
        <f t="shared" si="7"/>
        <v/>
      </c>
    </row>
    <row r="44" spans="1:9" x14ac:dyDescent="0.25">
      <c r="A44" s="57" t="str">
        <f>'1. Datos entrada'!A68</f>
        <v>agosto</v>
      </c>
      <c r="B44" s="66">
        <f>'1. Datos entrada'!E68</f>
        <v>0</v>
      </c>
      <c r="C44" s="67"/>
      <c r="D44" s="68">
        <v>31</v>
      </c>
      <c r="E44" s="66">
        <f t="shared" si="4"/>
        <v>0</v>
      </c>
      <c r="F44" s="66" t="str">
        <f t="shared" si="5"/>
        <v>-</v>
      </c>
      <c r="G44" s="66">
        <f>'1. Datos entrada'!I68</f>
        <v>7</v>
      </c>
      <c r="H44" s="69" t="str">
        <f t="shared" si="6"/>
        <v>-</v>
      </c>
      <c r="I44" s="70" t="str">
        <f t="shared" si="7"/>
        <v/>
      </c>
    </row>
    <row r="45" spans="1:9" x14ac:dyDescent="0.25">
      <c r="A45" s="57" t="str">
        <f>'1. Datos entrada'!A69</f>
        <v>septiembre</v>
      </c>
      <c r="B45" s="66">
        <f>'1. Datos entrada'!E69</f>
        <v>0</v>
      </c>
      <c r="C45" s="67"/>
      <c r="D45" s="68">
        <v>30</v>
      </c>
      <c r="E45" s="66">
        <f t="shared" si="4"/>
        <v>0</v>
      </c>
      <c r="F45" s="66" t="str">
        <f t="shared" si="5"/>
        <v>-</v>
      </c>
      <c r="G45" s="66">
        <f>'1. Datos entrada'!I69</f>
        <v>8</v>
      </c>
      <c r="H45" s="69" t="str">
        <f t="shared" si="6"/>
        <v>-</v>
      </c>
      <c r="I45" s="70" t="str">
        <f t="shared" si="7"/>
        <v/>
      </c>
    </row>
    <row r="46" spans="1:9" x14ac:dyDescent="0.25">
      <c r="A46" s="57" t="str">
        <f>'1. Datos entrada'!A70</f>
        <v>octubre</v>
      </c>
      <c r="B46" s="66">
        <f>'1. Datos entrada'!E70</f>
        <v>0</v>
      </c>
      <c r="C46" s="67"/>
      <c r="D46" s="68">
        <v>31</v>
      </c>
      <c r="E46" s="66">
        <f t="shared" si="4"/>
        <v>0</v>
      </c>
      <c r="F46" s="66" t="str">
        <f t="shared" si="5"/>
        <v>-</v>
      </c>
      <c r="G46" s="66">
        <f>'1. Datos entrada'!I70</f>
        <v>9</v>
      </c>
      <c r="H46" s="69" t="str">
        <f t="shared" si="6"/>
        <v>-</v>
      </c>
      <c r="I46" s="70" t="str">
        <f t="shared" si="7"/>
        <v/>
      </c>
    </row>
    <row r="47" spans="1:9" x14ac:dyDescent="0.25">
      <c r="A47" s="57" t="str">
        <f>'1. Datos entrada'!A71</f>
        <v>noviembre</v>
      </c>
      <c r="B47" s="66">
        <f>'1. Datos entrada'!E71</f>
        <v>0</v>
      </c>
      <c r="C47" s="67"/>
      <c r="D47" s="68">
        <v>30</v>
      </c>
      <c r="E47" s="66">
        <f t="shared" si="4"/>
        <v>0</v>
      </c>
      <c r="F47" s="66" t="str">
        <f t="shared" si="5"/>
        <v>-</v>
      </c>
      <c r="G47" s="66">
        <f>'1. Datos entrada'!I71</f>
        <v>13</v>
      </c>
      <c r="H47" s="69" t="str">
        <f t="shared" si="6"/>
        <v>-</v>
      </c>
      <c r="I47" s="70" t="str">
        <f t="shared" si="7"/>
        <v/>
      </c>
    </row>
    <row r="48" spans="1:9" x14ac:dyDescent="0.25">
      <c r="A48" s="57" t="str">
        <f>'1. Datos entrada'!A72</f>
        <v>diciembre</v>
      </c>
      <c r="B48" s="66">
        <f>'1. Datos entrada'!E72</f>
        <v>0</v>
      </c>
      <c r="C48" s="67"/>
      <c r="D48" s="68">
        <v>31</v>
      </c>
      <c r="E48" s="66">
        <f t="shared" si="4"/>
        <v>0</v>
      </c>
      <c r="F48" s="66" t="str">
        <f t="shared" si="5"/>
        <v>-</v>
      </c>
      <c r="G48" s="66">
        <f>'1. Datos entrada'!I72</f>
        <v>14</v>
      </c>
      <c r="H48" s="69" t="str">
        <f t="shared" si="6"/>
        <v>-</v>
      </c>
      <c r="I48" s="70" t="str">
        <f t="shared" si="7"/>
        <v/>
      </c>
    </row>
    <row r="49" spans="1:9" x14ac:dyDescent="0.25">
      <c r="A49" s="57" t="str">
        <f>'1. Datos entrada'!A73</f>
        <v>TOTAL / PROMEDIO</v>
      </c>
      <c r="B49" s="71">
        <f>'1. Datos entrada'!E73</f>
        <v>0</v>
      </c>
      <c r="C49" s="72">
        <f>SUM(C37:C48)</f>
        <v>0</v>
      </c>
      <c r="D49" s="73"/>
      <c r="E49" s="71">
        <f>SUM(E37:E48)</f>
        <v>0</v>
      </c>
      <c r="F49" s="66" t="str">
        <f t="shared" si="5"/>
        <v>-</v>
      </c>
      <c r="G49" s="66">
        <f>'1. Datos entrada'!I73</f>
        <v>14.666666666666666</v>
      </c>
      <c r="H49" s="74" t="str">
        <f t="shared" si="6"/>
        <v>-</v>
      </c>
      <c r="I49" s="83" t="str">
        <f t="shared" si="7"/>
        <v/>
      </c>
    </row>
    <row r="50" spans="1:9" ht="12" customHeight="1" x14ac:dyDescent="0.25">
      <c r="A50" s="14"/>
      <c r="B50" s="14"/>
      <c r="C50" s="14"/>
      <c r="D50" s="14"/>
      <c r="E50" s="14"/>
      <c r="F50" s="14"/>
      <c r="G50" s="14"/>
      <c r="H50" s="14"/>
      <c r="I50" s="14"/>
    </row>
    <row r="51" spans="1:9" x14ac:dyDescent="0.25">
      <c r="A51" s="60" t="s">
        <v>81</v>
      </c>
      <c r="B51" s="188" t="s">
        <v>102</v>
      </c>
      <c r="C51" s="188"/>
      <c r="D51" s="188"/>
      <c r="E51" s="188"/>
      <c r="F51" s="188"/>
      <c r="G51" s="188"/>
      <c r="H51" s="188"/>
      <c r="I51" s="188"/>
    </row>
    <row r="52" spans="1:9" s="4" customFormat="1" x14ac:dyDescent="0.25">
      <c r="A52" s="60"/>
      <c r="B52" s="188"/>
      <c r="C52" s="188"/>
      <c r="D52" s="188"/>
      <c r="E52" s="188"/>
      <c r="F52" s="188"/>
      <c r="G52" s="188"/>
      <c r="H52" s="188"/>
      <c r="I52" s="188"/>
    </row>
    <row r="53" spans="1:9" x14ac:dyDescent="0.25">
      <c r="A53" s="14"/>
      <c r="B53" s="14"/>
      <c r="C53" s="14"/>
      <c r="D53" s="14"/>
      <c r="E53" s="14"/>
      <c r="F53" s="14"/>
      <c r="G53" s="14"/>
      <c r="H53" s="14"/>
      <c r="I53" s="14"/>
    </row>
    <row r="54" spans="1:9" x14ac:dyDescent="0.25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6.5" customHeight="1" x14ac:dyDescent="0.25">
      <c r="A55" s="181" t="s">
        <v>93</v>
      </c>
      <c r="B55" s="181"/>
      <c r="C55" s="181"/>
      <c r="D55" s="181"/>
      <c r="E55" s="181"/>
      <c r="F55" s="181"/>
      <c r="G55" s="181"/>
      <c r="H55" s="181"/>
      <c r="I55" s="181"/>
    </row>
    <row r="56" spans="1:9" x14ac:dyDescent="0.25">
      <c r="A56" s="14"/>
      <c r="B56" s="14"/>
      <c r="C56" s="14"/>
      <c r="D56" s="14"/>
      <c r="E56" s="14"/>
      <c r="F56" s="14"/>
      <c r="G56" s="14"/>
      <c r="H56" s="14"/>
      <c r="I56" s="14"/>
    </row>
    <row r="57" spans="1:9" s="4" customFormat="1" ht="18" customHeight="1" x14ac:dyDescent="0.25">
      <c r="A57" s="14"/>
      <c r="B57" s="57" t="s">
        <v>167</v>
      </c>
      <c r="C57" s="57" t="s">
        <v>64</v>
      </c>
      <c r="D57" s="14"/>
      <c r="E57" s="14"/>
      <c r="F57" s="14"/>
      <c r="G57" s="14"/>
      <c r="H57" s="14"/>
      <c r="I57" s="14"/>
    </row>
    <row r="58" spans="1:9" ht="23.25" customHeight="1" x14ac:dyDescent="0.25">
      <c r="A58" s="57" t="str">
        <f>'1. Datos entrada'!A43</f>
        <v xml:space="preserve">Fechas </v>
      </c>
      <c r="B58" s="57" t="str">
        <f>'1. Datos entrada'!D43</f>
        <v>FP (%)</v>
      </c>
      <c r="C58" s="57" t="str">
        <f>B58</f>
        <v>FP (%)</v>
      </c>
      <c r="D58" s="185" t="s">
        <v>91</v>
      </c>
      <c r="E58" s="185"/>
      <c r="F58" s="185"/>
      <c r="G58" s="75"/>
      <c r="H58" s="75"/>
      <c r="I58" s="75"/>
    </row>
    <row r="59" spans="1:9" x14ac:dyDescent="0.25">
      <c r="A59" s="57" t="str">
        <f>'1. Datos entrada'!A44</f>
        <v>enero</v>
      </c>
      <c r="B59" s="69" t="str">
        <f>IF('1. Datos entrada'!D44=0%,"-",'1. Datos entrada'!D44)</f>
        <v>-</v>
      </c>
      <c r="C59" s="76" t="str">
        <f>IF('1. Datos entrada'!J61=0%,"-",'1. Datos entrada'!J61)</f>
        <v>-</v>
      </c>
      <c r="D59" s="182" t="str">
        <f>IF(B59=0%,IF(C59&gt;90%,"OK","Oportunidad para banco de capacitores"),IF(B59&gt;90%,"OK","Oportunidad para banco de capacitores"))</f>
        <v>OK</v>
      </c>
      <c r="E59" s="183"/>
      <c r="F59" s="184"/>
      <c r="G59" s="14"/>
      <c r="H59" s="14"/>
      <c r="I59" s="14"/>
    </row>
    <row r="60" spans="1:9" x14ac:dyDescent="0.25">
      <c r="A60" s="57" t="str">
        <f>'1. Datos entrada'!A45</f>
        <v>febrero</v>
      </c>
      <c r="B60" s="69" t="str">
        <f>IF('1. Datos entrada'!D45=0%,"-",'1. Datos entrada'!D45)</f>
        <v>-</v>
      </c>
      <c r="C60" s="76" t="str">
        <f>IF('1. Datos entrada'!J62=0%,"-",'1. Datos entrada'!J62)</f>
        <v>-</v>
      </c>
      <c r="D60" s="182" t="str">
        <f t="shared" ref="D60:D71" si="8">IF(B60=0%,IF(C60&gt;90%,"OK","Oportunidad para banco de capacitores"),IF(B60&gt;90%,"OK","Oportunidad para banco de capacitores"))</f>
        <v>OK</v>
      </c>
      <c r="E60" s="183"/>
      <c r="F60" s="184"/>
      <c r="G60" s="14"/>
      <c r="H60" s="14"/>
      <c r="I60" s="14"/>
    </row>
    <row r="61" spans="1:9" x14ac:dyDescent="0.25">
      <c r="A61" s="57" t="str">
        <f>'1. Datos entrada'!A46</f>
        <v>marzo</v>
      </c>
      <c r="B61" s="69" t="str">
        <f>IF('1. Datos entrada'!D46=0%,"-",'1. Datos entrada'!D46)</f>
        <v>-</v>
      </c>
      <c r="C61" s="76" t="str">
        <f>IF('1. Datos entrada'!J63=0%,"-",'1. Datos entrada'!J63)</f>
        <v>-</v>
      </c>
      <c r="D61" s="182" t="str">
        <f t="shared" si="8"/>
        <v>OK</v>
      </c>
      <c r="E61" s="183"/>
      <c r="F61" s="184"/>
      <c r="G61" s="14"/>
      <c r="H61" s="14"/>
      <c r="I61" s="14"/>
    </row>
    <row r="62" spans="1:9" x14ac:dyDescent="0.25">
      <c r="A62" s="57" t="str">
        <f>'1. Datos entrada'!A47</f>
        <v>abril</v>
      </c>
      <c r="B62" s="69" t="str">
        <f>IF('1. Datos entrada'!D47=0%,"-",'1. Datos entrada'!D47)</f>
        <v>-</v>
      </c>
      <c r="C62" s="76" t="str">
        <f>IF('1. Datos entrada'!J64=0%,"-",'1. Datos entrada'!J64)</f>
        <v>-</v>
      </c>
      <c r="D62" s="182" t="str">
        <f t="shared" si="8"/>
        <v>OK</v>
      </c>
      <c r="E62" s="183"/>
      <c r="F62" s="184"/>
      <c r="G62" s="14"/>
      <c r="H62" s="14"/>
      <c r="I62" s="14"/>
    </row>
    <row r="63" spans="1:9" x14ac:dyDescent="0.25">
      <c r="A63" s="57" t="str">
        <f>'1. Datos entrada'!A48</f>
        <v>mayo</v>
      </c>
      <c r="B63" s="69" t="str">
        <f>IF('1. Datos entrada'!D48=0%,"-",'1. Datos entrada'!D48)</f>
        <v>-</v>
      </c>
      <c r="C63" s="76" t="str">
        <f>IF('1. Datos entrada'!J65=0%,"-",'1. Datos entrada'!J65)</f>
        <v>-</v>
      </c>
      <c r="D63" s="182" t="str">
        <f t="shared" si="8"/>
        <v>OK</v>
      </c>
      <c r="E63" s="183"/>
      <c r="F63" s="184"/>
      <c r="G63" s="14"/>
      <c r="H63" s="14"/>
      <c r="I63" s="14"/>
    </row>
    <row r="64" spans="1:9" x14ac:dyDescent="0.25">
      <c r="A64" s="57" t="str">
        <f>'1. Datos entrada'!A49</f>
        <v>junio</v>
      </c>
      <c r="B64" s="69" t="str">
        <f>IF('1. Datos entrada'!D49=0%,"-",'1. Datos entrada'!D49)</f>
        <v>-</v>
      </c>
      <c r="C64" s="76" t="str">
        <f>IF('1. Datos entrada'!J66=0%,"-",'1. Datos entrada'!J66)</f>
        <v>-</v>
      </c>
      <c r="D64" s="182" t="str">
        <f t="shared" si="8"/>
        <v>OK</v>
      </c>
      <c r="E64" s="183"/>
      <c r="F64" s="184"/>
      <c r="G64" s="14"/>
      <c r="H64" s="14"/>
      <c r="I64" s="14"/>
    </row>
    <row r="65" spans="1:9" x14ac:dyDescent="0.25">
      <c r="A65" s="57" t="str">
        <f>'1. Datos entrada'!A50</f>
        <v>julio</v>
      </c>
      <c r="B65" s="69" t="str">
        <f>IF('1. Datos entrada'!D50=0%,"-",'1. Datos entrada'!D50)</f>
        <v>-</v>
      </c>
      <c r="C65" s="76" t="str">
        <f>IF('1. Datos entrada'!J67=0%,"-",'1. Datos entrada'!J67)</f>
        <v>-</v>
      </c>
      <c r="D65" s="182" t="str">
        <f t="shared" si="8"/>
        <v>OK</v>
      </c>
      <c r="E65" s="183"/>
      <c r="F65" s="184"/>
      <c r="G65" s="14"/>
      <c r="H65" s="14"/>
      <c r="I65" s="14"/>
    </row>
    <row r="66" spans="1:9" x14ac:dyDescent="0.25">
      <c r="A66" s="57" t="str">
        <f>'1. Datos entrada'!A51</f>
        <v>agosto</v>
      </c>
      <c r="B66" s="69" t="str">
        <f>IF('1. Datos entrada'!D51=0%,"-",'1. Datos entrada'!D51)</f>
        <v>-</v>
      </c>
      <c r="C66" s="76" t="str">
        <f>IF('1. Datos entrada'!J68=0%,"-",'1. Datos entrada'!J68)</f>
        <v>-</v>
      </c>
      <c r="D66" s="182" t="str">
        <f t="shared" si="8"/>
        <v>OK</v>
      </c>
      <c r="E66" s="183"/>
      <c r="F66" s="184"/>
      <c r="G66" s="14"/>
      <c r="H66" s="14"/>
      <c r="I66" s="14"/>
    </row>
    <row r="67" spans="1:9" x14ac:dyDescent="0.25">
      <c r="A67" s="57" t="str">
        <f>'1. Datos entrada'!A52</f>
        <v>septiembre</v>
      </c>
      <c r="B67" s="69" t="str">
        <f>IF('1. Datos entrada'!D52=0%,"-",'1. Datos entrada'!D52)</f>
        <v>-</v>
      </c>
      <c r="C67" s="76" t="str">
        <f>IF('1. Datos entrada'!J69=0%,"-",'1. Datos entrada'!J69)</f>
        <v>-</v>
      </c>
      <c r="D67" s="182" t="str">
        <f t="shared" si="8"/>
        <v>OK</v>
      </c>
      <c r="E67" s="183"/>
      <c r="F67" s="184"/>
      <c r="G67" s="14"/>
      <c r="H67" s="14"/>
      <c r="I67" s="14"/>
    </row>
    <row r="68" spans="1:9" x14ac:dyDescent="0.25">
      <c r="A68" s="57" t="str">
        <f>'1. Datos entrada'!A53</f>
        <v>octubre</v>
      </c>
      <c r="B68" s="69" t="str">
        <f>IF('1. Datos entrada'!D53=0%,"-",'1. Datos entrada'!D53)</f>
        <v>-</v>
      </c>
      <c r="C68" s="76" t="str">
        <f>IF('1. Datos entrada'!J70=0%,"-",'1. Datos entrada'!J70)</f>
        <v>-</v>
      </c>
      <c r="D68" s="182" t="str">
        <f t="shared" si="8"/>
        <v>OK</v>
      </c>
      <c r="E68" s="183"/>
      <c r="F68" s="184"/>
      <c r="G68" s="14"/>
      <c r="H68" s="14"/>
      <c r="I68" s="14"/>
    </row>
    <row r="69" spans="1:9" x14ac:dyDescent="0.25">
      <c r="A69" s="57" t="str">
        <f>'1. Datos entrada'!A54</f>
        <v>noviembre</v>
      </c>
      <c r="B69" s="69" t="str">
        <f>IF('1. Datos entrada'!D54=0%,"-",'1. Datos entrada'!D54)</f>
        <v>-</v>
      </c>
      <c r="C69" s="76" t="str">
        <f>IF('1. Datos entrada'!J71=0%,"-",'1. Datos entrada'!J71)</f>
        <v>-</v>
      </c>
      <c r="D69" s="182" t="str">
        <f t="shared" si="8"/>
        <v>OK</v>
      </c>
      <c r="E69" s="183"/>
      <c r="F69" s="184"/>
      <c r="G69" s="14"/>
      <c r="H69" s="14"/>
      <c r="I69" s="14"/>
    </row>
    <row r="70" spans="1:9" x14ac:dyDescent="0.25">
      <c r="A70" s="57" t="str">
        <f>'1. Datos entrada'!A55</f>
        <v>diciembre</v>
      </c>
      <c r="B70" s="69" t="str">
        <f>IF('1. Datos entrada'!D55=0%,"-",'1. Datos entrada'!D55)</f>
        <v>-</v>
      </c>
      <c r="C70" s="76" t="str">
        <f>IF('1. Datos entrada'!J72=0%,"-",'1. Datos entrada'!J72)</f>
        <v>-</v>
      </c>
      <c r="D70" s="182" t="str">
        <f t="shared" si="8"/>
        <v>OK</v>
      </c>
      <c r="E70" s="183"/>
      <c r="F70" s="184"/>
      <c r="G70" s="14"/>
      <c r="H70" s="14"/>
      <c r="I70" s="14"/>
    </row>
    <row r="71" spans="1:9" x14ac:dyDescent="0.25">
      <c r="A71" s="57" t="str">
        <f>'1. Datos entrada'!A56</f>
        <v>TOTAL / PROMEDIO</v>
      </c>
      <c r="B71" s="77" t="str">
        <f>IF(ISERR(AVERAGE(B59:B70))=TRUE,"-",AVERAGE(B59:B70))</f>
        <v>-</v>
      </c>
      <c r="C71" s="77" t="str">
        <f>IF(ISERR(AVERAGE(C59:C70))=TRUE,"-",AVERAGE(C59:C70))</f>
        <v>-</v>
      </c>
      <c r="D71" s="182" t="str">
        <f t="shared" si="8"/>
        <v>OK</v>
      </c>
      <c r="E71" s="183"/>
      <c r="F71" s="184"/>
      <c r="G71" s="14"/>
      <c r="H71" s="14"/>
      <c r="I71" s="14"/>
    </row>
    <row r="72" spans="1:9" x14ac:dyDescent="0.25">
      <c r="A72" s="14"/>
      <c r="B72" s="14"/>
      <c r="C72" s="14"/>
      <c r="D72" s="14"/>
      <c r="E72" s="14"/>
      <c r="F72" s="14"/>
      <c r="G72" s="14"/>
      <c r="H72" s="14"/>
      <c r="I72" s="14"/>
    </row>
    <row r="73" spans="1:9" s="11" customFormat="1" ht="25.5" customHeight="1" x14ac:dyDescent="0.25">
      <c r="A73" s="78" t="s">
        <v>81</v>
      </c>
      <c r="B73" s="187" t="s">
        <v>94</v>
      </c>
      <c r="C73" s="187"/>
      <c r="D73" s="187"/>
      <c r="E73" s="187"/>
      <c r="F73" s="187"/>
      <c r="G73" s="187"/>
      <c r="H73" s="187"/>
      <c r="I73" s="187"/>
    </row>
    <row r="74" spans="1:9" x14ac:dyDescent="0.25">
      <c r="A74" s="14"/>
      <c r="B74" s="14"/>
      <c r="C74" s="14"/>
      <c r="D74" s="14"/>
      <c r="E74" s="14"/>
      <c r="F74" s="14"/>
      <c r="G74" s="14"/>
      <c r="H74" s="14"/>
      <c r="I74" s="14"/>
    </row>
    <row r="75" spans="1:9" s="4" customFormat="1" ht="15.75" x14ac:dyDescent="0.25">
      <c r="A75" s="181" t="s">
        <v>100</v>
      </c>
      <c r="B75" s="181"/>
      <c r="C75" s="181"/>
      <c r="D75" s="181"/>
      <c r="E75" s="181"/>
      <c r="F75" s="181"/>
      <c r="G75" s="181"/>
      <c r="H75" s="181"/>
      <c r="I75" s="181"/>
    </row>
    <row r="76" spans="1:9" s="4" customFormat="1" x14ac:dyDescent="0.25">
      <c r="A76" s="14"/>
      <c r="B76" s="14"/>
      <c r="C76" s="14"/>
      <c r="D76" s="14"/>
      <c r="E76" s="14"/>
      <c r="F76" s="14"/>
      <c r="G76" s="14"/>
      <c r="H76" s="14"/>
      <c r="I76" s="14"/>
    </row>
    <row r="77" spans="1:9" s="4" customFormat="1" x14ac:dyDescent="0.25">
      <c r="A77" s="27" t="s">
        <v>95</v>
      </c>
      <c r="B77" s="14"/>
      <c r="C77" s="14"/>
      <c r="D77" s="14"/>
      <c r="E77" s="14"/>
      <c r="F77" s="27" t="s">
        <v>96</v>
      </c>
      <c r="G77" s="14"/>
      <c r="H77" s="14"/>
      <c r="I77" s="14"/>
    </row>
    <row r="78" spans="1:9" s="4" customFormat="1" x14ac:dyDescent="0.25">
      <c r="A78" s="14"/>
      <c r="B78" s="14"/>
      <c r="C78" s="14"/>
      <c r="D78" s="14"/>
      <c r="E78" s="14"/>
      <c r="F78" s="14"/>
      <c r="G78" s="14"/>
      <c r="H78" s="14"/>
      <c r="I78" s="14"/>
    </row>
    <row r="79" spans="1:9" s="4" customFormat="1" x14ac:dyDescent="0.25">
      <c r="A79" s="14"/>
      <c r="B79" s="14"/>
      <c r="C79" s="14"/>
      <c r="D79" s="14"/>
      <c r="E79" s="14"/>
      <c r="F79" s="14"/>
      <c r="G79" s="14"/>
      <c r="H79" s="14"/>
      <c r="I79" s="14"/>
    </row>
    <row r="80" spans="1:9" s="4" customFormat="1" x14ac:dyDescent="0.25">
      <c r="A80" s="14"/>
      <c r="B80" s="14"/>
      <c r="C80" s="14"/>
      <c r="D80" s="14"/>
      <c r="E80" s="14"/>
      <c r="F80" s="14"/>
      <c r="G80" s="14"/>
      <c r="H80" s="14"/>
      <c r="I80" s="14"/>
    </row>
    <row r="81" spans="1:9" s="4" customFormat="1" x14ac:dyDescent="0.25">
      <c r="A81" s="14"/>
      <c r="B81" s="14"/>
      <c r="C81" s="14"/>
      <c r="D81" s="14"/>
      <c r="E81" s="14"/>
      <c r="F81" s="14"/>
      <c r="G81" s="14"/>
      <c r="H81" s="14"/>
      <c r="I81" s="14"/>
    </row>
    <row r="82" spans="1:9" s="4" customFormat="1" x14ac:dyDescent="0.25">
      <c r="A82" s="14"/>
      <c r="B82" s="14"/>
      <c r="C82" s="14"/>
      <c r="D82" s="14"/>
      <c r="E82" s="14"/>
      <c r="F82" s="14"/>
      <c r="G82" s="14"/>
      <c r="H82" s="14"/>
      <c r="I82" s="14"/>
    </row>
    <row r="83" spans="1:9" s="4" customFormat="1" x14ac:dyDescent="0.25">
      <c r="A83" s="14"/>
      <c r="B83" s="14"/>
      <c r="C83" s="14"/>
      <c r="D83" s="14"/>
      <c r="E83" s="14"/>
      <c r="F83" s="14"/>
      <c r="G83" s="14"/>
      <c r="H83" s="14"/>
      <c r="I83" s="14"/>
    </row>
    <row r="84" spans="1:9" s="4" customFormat="1" x14ac:dyDescent="0.25">
      <c r="A84" s="14"/>
      <c r="B84" s="14"/>
      <c r="C84" s="14"/>
      <c r="D84" s="14"/>
      <c r="E84" s="14"/>
      <c r="F84" s="14"/>
      <c r="G84" s="14"/>
      <c r="H84" s="14"/>
      <c r="I84" s="14"/>
    </row>
    <row r="85" spans="1:9" s="4" customFormat="1" x14ac:dyDescent="0.25">
      <c r="A85" s="14"/>
      <c r="B85" s="14"/>
      <c r="C85" s="14"/>
      <c r="D85" s="14"/>
      <c r="E85" s="14"/>
      <c r="F85" s="14"/>
      <c r="G85" s="14"/>
      <c r="H85" s="14"/>
      <c r="I85" s="14"/>
    </row>
    <row r="86" spans="1:9" s="4" customFormat="1" x14ac:dyDescent="0.25">
      <c r="A86" s="14"/>
      <c r="B86" s="14"/>
      <c r="C86" s="14"/>
      <c r="D86" s="14"/>
      <c r="E86" s="14"/>
      <c r="F86" s="14"/>
      <c r="G86" s="14"/>
      <c r="H86" s="14"/>
      <c r="I86" s="14"/>
    </row>
    <row r="87" spans="1:9" s="4" customFormat="1" x14ac:dyDescent="0.25">
      <c r="A87" s="14"/>
      <c r="B87" s="14"/>
      <c r="C87" s="14"/>
      <c r="D87" s="14"/>
      <c r="E87" s="14"/>
      <c r="F87" s="14"/>
      <c r="G87" s="14"/>
      <c r="H87" s="14"/>
      <c r="I87" s="14"/>
    </row>
    <row r="88" spans="1:9" s="4" customFormat="1" x14ac:dyDescent="0.25">
      <c r="A88" s="14"/>
      <c r="B88" s="14"/>
      <c r="C88" s="14"/>
      <c r="D88" s="14"/>
      <c r="E88" s="14"/>
      <c r="F88" s="14"/>
      <c r="G88" s="14"/>
      <c r="H88" s="14"/>
      <c r="I88" s="14"/>
    </row>
    <row r="89" spans="1:9" s="4" customFormat="1" x14ac:dyDescent="0.25">
      <c r="A89" s="14"/>
      <c r="B89" s="14"/>
      <c r="C89" s="14"/>
      <c r="D89" s="14"/>
      <c r="E89" s="14"/>
      <c r="F89" s="14"/>
      <c r="G89" s="14"/>
      <c r="H89" s="14"/>
      <c r="I89" s="14"/>
    </row>
    <row r="90" spans="1:9" s="4" customFormat="1" x14ac:dyDescent="0.25">
      <c r="A90" s="14"/>
      <c r="B90" s="14"/>
      <c r="C90" s="14"/>
      <c r="D90" s="14"/>
      <c r="E90" s="14"/>
      <c r="F90" s="14"/>
      <c r="G90" s="14"/>
      <c r="H90" s="14"/>
      <c r="I90" s="14"/>
    </row>
    <row r="91" spans="1:9" s="4" customFormat="1" x14ac:dyDescent="0.25">
      <c r="A91" s="14"/>
      <c r="B91" s="14"/>
      <c r="C91" s="14"/>
      <c r="D91" s="14"/>
      <c r="E91" s="14"/>
      <c r="F91" s="14"/>
      <c r="G91" s="14"/>
      <c r="H91" s="14"/>
      <c r="I91" s="14"/>
    </row>
    <row r="92" spans="1:9" s="4" customFormat="1" x14ac:dyDescent="0.25">
      <c r="A92" s="14"/>
      <c r="B92" s="14"/>
      <c r="C92" s="14"/>
      <c r="D92" s="14"/>
      <c r="E92" s="14"/>
      <c r="F92" s="14"/>
      <c r="G92" s="14"/>
      <c r="H92" s="14"/>
      <c r="I92" s="14"/>
    </row>
    <row r="93" spans="1:9" s="4" customFormat="1" x14ac:dyDescent="0.25">
      <c r="A93" s="14"/>
      <c r="B93" s="14"/>
      <c r="C93" s="14"/>
      <c r="D93" s="14"/>
      <c r="E93" s="14"/>
      <c r="F93" s="14"/>
      <c r="G93" s="14"/>
      <c r="H93" s="14"/>
      <c r="I93" s="14"/>
    </row>
    <row r="94" spans="1:9" s="4" customFormat="1" x14ac:dyDescent="0.25">
      <c r="A94" s="14"/>
      <c r="B94" s="14"/>
      <c r="C94" s="14"/>
      <c r="D94" s="14"/>
      <c r="E94" s="14"/>
      <c r="F94" s="14"/>
      <c r="G94" s="14"/>
      <c r="H94" s="14"/>
      <c r="I94" s="14"/>
    </row>
    <row r="95" spans="1:9" s="4" customFormat="1" x14ac:dyDescent="0.25">
      <c r="A95" s="14"/>
      <c r="B95" s="14"/>
      <c r="C95" s="14"/>
      <c r="D95" s="14"/>
      <c r="E95" s="14"/>
      <c r="F95" s="14"/>
      <c r="G95" s="14"/>
      <c r="H95" s="14"/>
      <c r="I95" s="14"/>
    </row>
    <row r="96" spans="1:9" s="4" customFormat="1" x14ac:dyDescent="0.25">
      <c r="A96" s="14"/>
      <c r="B96" s="14"/>
      <c r="C96" s="14"/>
      <c r="D96" s="14"/>
      <c r="E96" s="14"/>
      <c r="F96" s="14"/>
      <c r="G96" s="14"/>
      <c r="H96" s="14"/>
      <c r="I96" s="14"/>
    </row>
    <row r="97" spans="1:9" s="4" customFormat="1" x14ac:dyDescent="0.25">
      <c r="A97" s="14"/>
      <c r="B97" s="14"/>
      <c r="C97" s="14"/>
      <c r="D97" s="14"/>
      <c r="E97" s="14"/>
      <c r="F97" s="14"/>
      <c r="G97" s="14"/>
      <c r="H97" s="14"/>
      <c r="I97" s="14"/>
    </row>
    <row r="98" spans="1:9" s="4" customFormat="1" x14ac:dyDescent="0.25">
      <c r="A98" s="14"/>
      <c r="B98" s="14"/>
      <c r="C98" s="14"/>
      <c r="D98" s="14"/>
      <c r="E98" s="14"/>
      <c r="F98" s="14"/>
      <c r="G98" s="14"/>
      <c r="H98" s="14"/>
      <c r="I98" s="14"/>
    </row>
    <row r="99" spans="1:9" s="4" customFormat="1" x14ac:dyDescent="0.25">
      <c r="A99" s="14"/>
      <c r="B99" s="14"/>
      <c r="C99" s="14"/>
      <c r="D99" s="14"/>
      <c r="E99" s="14"/>
      <c r="F99" s="14"/>
      <c r="G99" s="14"/>
      <c r="H99" s="14"/>
      <c r="I99" s="14"/>
    </row>
    <row r="100" spans="1:9" s="4" customFormat="1" x14ac:dyDescent="0.25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s="4" customFormat="1" x14ac:dyDescent="0.25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s="4" customFormat="1" x14ac:dyDescent="0.25">
      <c r="A102" s="60" t="s">
        <v>81</v>
      </c>
      <c r="B102" s="186" t="s">
        <v>101</v>
      </c>
      <c r="C102" s="186"/>
      <c r="D102" s="186"/>
      <c r="E102" s="186"/>
      <c r="F102" s="186"/>
      <c r="G102" s="186"/>
      <c r="H102" s="186"/>
      <c r="I102" s="186"/>
    </row>
    <row r="103" spans="1:9" s="4" customFormat="1" x14ac:dyDescent="0.25">
      <c r="A103" s="60"/>
      <c r="B103" s="186"/>
      <c r="C103" s="186"/>
      <c r="D103" s="186"/>
      <c r="E103" s="186"/>
      <c r="F103" s="186"/>
      <c r="G103" s="186"/>
      <c r="H103" s="186"/>
      <c r="I103" s="186"/>
    </row>
    <row r="104" spans="1:9" s="4" customFormat="1" x14ac:dyDescent="0.25">
      <c r="A104" s="60"/>
      <c r="B104" s="79"/>
      <c r="C104" s="79"/>
      <c r="D104" s="79"/>
      <c r="E104" s="79"/>
      <c r="F104" s="79"/>
      <c r="G104" s="79"/>
      <c r="H104" s="79"/>
      <c r="I104" s="79"/>
    </row>
    <row r="105" spans="1:9" s="4" customFormat="1" x14ac:dyDescent="0.25">
      <c r="A105" s="60"/>
      <c r="B105" s="61"/>
      <c r="C105" s="14"/>
      <c r="D105" s="14"/>
      <c r="E105" s="14"/>
      <c r="F105" s="14"/>
      <c r="G105" s="14"/>
      <c r="H105" s="14"/>
      <c r="I105" s="14"/>
    </row>
    <row r="106" spans="1:9" s="4" customFormat="1" x14ac:dyDescent="0.25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9.5" customHeight="1" x14ac:dyDescent="0.25">
      <c r="A107" s="181" t="s">
        <v>99</v>
      </c>
      <c r="B107" s="181"/>
      <c r="C107" s="181"/>
      <c r="D107" s="181"/>
      <c r="E107" s="181"/>
      <c r="F107" s="181"/>
      <c r="G107" s="181"/>
      <c r="H107" s="181"/>
      <c r="I107" s="181"/>
    </row>
    <row r="108" spans="1:9" x14ac:dyDescent="0.25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x14ac:dyDescent="0.25">
      <c r="A109" s="59" t="s">
        <v>245</v>
      </c>
      <c r="B109" s="14"/>
      <c r="C109" s="14"/>
      <c r="D109" s="14"/>
      <c r="E109" s="14"/>
      <c r="F109" s="14"/>
      <c r="G109" s="14"/>
      <c r="H109" s="14"/>
      <c r="I109" s="14"/>
    </row>
    <row r="110" spans="1:9" x14ac:dyDescent="0.25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x14ac:dyDescent="0.25">
      <c r="A111" s="27" t="s">
        <v>95</v>
      </c>
      <c r="B111" s="14"/>
      <c r="C111" s="14"/>
      <c r="D111" s="14"/>
      <c r="E111" s="14"/>
      <c r="F111" s="27" t="s">
        <v>96</v>
      </c>
      <c r="G111" s="14"/>
      <c r="H111" s="14"/>
      <c r="I111" s="14"/>
    </row>
    <row r="112" spans="1:9" s="4" customFormat="1" x14ac:dyDescent="0.25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 x14ac:dyDescent="0.25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 x14ac:dyDescent="0.25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 x14ac:dyDescent="0.25">
      <c r="A115" s="14"/>
      <c r="B115" s="14"/>
      <c r="C115" s="14"/>
      <c r="D115" s="14"/>
      <c r="E115" s="14"/>
      <c r="F115" s="14"/>
      <c r="G115" s="14"/>
      <c r="H115" s="14"/>
      <c r="I115" s="14"/>
    </row>
    <row r="116" spans="1:9" x14ac:dyDescent="0.25">
      <c r="A116" s="14"/>
      <c r="B116" s="14"/>
      <c r="C116" s="14"/>
      <c r="D116" s="14"/>
      <c r="E116" s="14"/>
      <c r="F116" s="14"/>
      <c r="G116" s="14"/>
      <c r="H116" s="14"/>
      <c r="I116" s="14"/>
    </row>
    <row r="117" spans="1:9" s="4" customFormat="1" x14ac:dyDescent="0.25">
      <c r="A117" s="14"/>
      <c r="B117" s="14"/>
      <c r="C117" s="14"/>
      <c r="D117" s="14"/>
      <c r="E117" s="14"/>
      <c r="F117" s="14"/>
      <c r="G117" s="14"/>
      <c r="H117" s="14"/>
      <c r="I117" s="14"/>
    </row>
    <row r="118" spans="1:9" s="4" customFormat="1" x14ac:dyDescent="0.25">
      <c r="A118" s="14"/>
      <c r="B118" s="14"/>
      <c r="C118" s="14"/>
      <c r="D118" s="14"/>
      <c r="E118" s="14"/>
      <c r="F118" s="14"/>
      <c r="G118" s="14"/>
      <c r="H118" s="14"/>
      <c r="I118" s="14"/>
    </row>
    <row r="119" spans="1:9" s="4" customFormat="1" x14ac:dyDescent="0.25">
      <c r="A119" s="14"/>
      <c r="B119" s="14"/>
      <c r="C119" s="14"/>
      <c r="D119" s="14"/>
      <c r="E119" s="14"/>
      <c r="F119" s="14"/>
      <c r="G119" s="14"/>
      <c r="H119" s="14"/>
      <c r="I119" s="14"/>
    </row>
    <row r="120" spans="1:9" s="4" customFormat="1" x14ac:dyDescent="0.25">
      <c r="A120" s="14"/>
      <c r="B120" s="14"/>
      <c r="C120" s="14"/>
      <c r="D120" s="14"/>
      <c r="E120" s="14"/>
      <c r="F120" s="14"/>
      <c r="G120" s="14"/>
      <c r="H120" s="14"/>
      <c r="I120" s="14"/>
    </row>
    <row r="121" spans="1:9" s="4" customFormat="1" x14ac:dyDescent="0.25">
      <c r="A121" s="14"/>
      <c r="B121" s="14"/>
      <c r="C121" s="14"/>
      <c r="D121" s="14"/>
      <c r="E121" s="14"/>
      <c r="F121" s="14"/>
      <c r="G121" s="14"/>
      <c r="H121" s="14"/>
      <c r="I121" s="14"/>
    </row>
    <row r="122" spans="1:9" s="4" customFormat="1" x14ac:dyDescent="0.25">
      <c r="A122" s="14"/>
      <c r="B122" s="14"/>
      <c r="C122" s="14"/>
      <c r="D122" s="14"/>
      <c r="E122" s="14"/>
      <c r="F122" s="14"/>
      <c r="G122" s="14"/>
      <c r="H122" s="14"/>
      <c r="I122" s="14"/>
    </row>
    <row r="123" spans="1:9" s="4" customFormat="1" x14ac:dyDescent="0.25">
      <c r="A123" s="14"/>
      <c r="B123" s="14"/>
      <c r="C123" s="14"/>
      <c r="D123" s="14"/>
      <c r="E123" s="14"/>
      <c r="F123" s="14"/>
      <c r="G123" s="14"/>
      <c r="H123" s="14"/>
      <c r="I123" s="14"/>
    </row>
    <row r="124" spans="1:9" s="4" customFormat="1" x14ac:dyDescent="0.25">
      <c r="A124" s="14"/>
      <c r="B124" s="14"/>
      <c r="C124" s="14"/>
      <c r="D124" s="14"/>
      <c r="E124" s="14"/>
      <c r="F124" s="14"/>
      <c r="G124" s="14"/>
      <c r="H124" s="14"/>
      <c r="I124" s="14"/>
    </row>
    <row r="125" spans="1:9" s="4" customFormat="1" x14ac:dyDescent="0.25">
      <c r="A125" s="14"/>
      <c r="B125" s="14"/>
      <c r="C125" s="14"/>
      <c r="D125" s="14"/>
      <c r="E125" s="14"/>
      <c r="F125" s="14"/>
      <c r="G125" s="14"/>
      <c r="H125" s="14"/>
      <c r="I125" s="14"/>
    </row>
    <row r="126" spans="1:9" x14ac:dyDescent="0.25">
      <c r="A126" s="14"/>
      <c r="B126" s="14"/>
      <c r="C126" s="14"/>
      <c r="D126" s="14"/>
      <c r="E126" s="14"/>
      <c r="F126" s="14"/>
      <c r="G126" s="14"/>
      <c r="H126" s="14"/>
      <c r="I126" s="14"/>
    </row>
    <row r="127" spans="1:9" x14ac:dyDescent="0.25">
      <c r="A127" s="14"/>
      <c r="B127" s="14"/>
      <c r="C127" s="14"/>
      <c r="D127" s="14"/>
      <c r="E127" s="14"/>
      <c r="F127" s="14"/>
      <c r="G127" s="14"/>
      <c r="H127" s="14"/>
      <c r="I127" s="14"/>
    </row>
    <row r="128" spans="1:9" x14ac:dyDescent="0.25">
      <c r="A128" s="14"/>
      <c r="B128" s="14"/>
      <c r="C128" s="14"/>
      <c r="D128" s="14"/>
      <c r="E128" s="14"/>
      <c r="F128" s="14"/>
      <c r="G128" s="14"/>
      <c r="H128" s="14"/>
      <c r="I128" s="14"/>
    </row>
    <row r="129" spans="1:9" x14ac:dyDescent="0.25">
      <c r="A129" s="14"/>
      <c r="B129" s="14"/>
      <c r="C129" s="14"/>
      <c r="D129" s="14"/>
      <c r="E129" s="14"/>
      <c r="F129" s="14"/>
      <c r="G129" s="14"/>
      <c r="H129" s="14"/>
      <c r="I129" s="14"/>
    </row>
    <row r="130" spans="1:9" x14ac:dyDescent="0.25">
      <c r="A130" s="14"/>
      <c r="B130" s="14"/>
      <c r="C130" s="14"/>
      <c r="D130" s="14"/>
      <c r="E130" s="14"/>
      <c r="F130" s="14"/>
      <c r="G130" s="14"/>
      <c r="H130" s="14"/>
      <c r="I130" s="14"/>
    </row>
    <row r="131" spans="1:9" x14ac:dyDescent="0.25">
      <c r="A131" s="14"/>
      <c r="B131" s="14"/>
      <c r="C131" s="14"/>
      <c r="D131" s="14"/>
      <c r="E131" s="14"/>
      <c r="F131" s="14"/>
      <c r="G131" s="14"/>
      <c r="H131" s="14"/>
      <c r="I131" s="14"/>
    </row>
    <row r="132" spans="1:9" x14ac:dyDescent="0.25">
      <c r="A132" s="14"/>
      <c r="B132" s="14"/>
      <c r="C132" s="14"/>
      <c r="D132" s="14"/>
      <c r="E132" s="14"/>
      <c r="F132" s="14"/>
      <c r="G132" s="14"/>
      <c r="H132" s="14"/>
      <c r="I132" s="14"/>
    </row>
    <row r="133" spans="1:9" x14ac:dyDescent="0.25">
      <c r="A133" s="14"/>
      <c r="B133" s="14"/>
      <c r="C133" s="14"/>
      <c r="D133" s="14"/>
      <c r="E133" s="14"/>
      <c r="F133" s="14"/>
      <c r="G133" s="14"/>
      <c r="H133" s="14"/>
      <c r="I133" s="14"/>
    </row>
    <row r="134" spans="1:9" x14ac:dyDescent="0.25">
      <c r="A134" s="14"/>
      <c r="B134" s="14"/>
      <c r="C134" s="14"/>
      <c r="D134" s="14"/>
      <c r="E134" s="14"/>
      <c r="F134" s="14"/>
      <c r="G134" s="14"/>
      <c r="H134" s="14"/>
      <c r="I134" s="14"/>
    </row>
    <row r="135" spans="1:9" x14ac:dyDescent="0.25">
      <c r="A135" s="14"/>
      <c r="B135" s="14"/>
      <c r="C135" s="14"/>
      <c r="D135" s="14"/>
      <c r="E135" s="14"/>
      <c r="F135" s="14"/>
      <c r="G135" s="14"/>
      <c r="H135" s="14"/>
      <c r="I135" s="14"/>
    </row>
    <row r="136" spans="1:9" x14ac:dyDescent="0.25">
      <c r="A136" s="60" t="s">
        <v>81</v>
      </c>
      <c r="B136" s="61" t="s">
        <v>98</v>
      </c>
      <c r="C136" s="14"/>
      <c r="D136" s="14"/>
      <c r="E136" s="14"/>
      <c r="F136" s="14"/>
      <c r="G136" s="14"/>
      <c r="H136" s="14"/>
      <c r="I136" s="14"/>
    </row>
    <row r="137" spans="1:9" s="4" customFormat="1" x14ac:dyDescent="0.25">
      <c r="A137" s="60"/>
      <c r="B137" s="61"/>
      <c r="C137" s="14"/>
      <c r="D137" s="14"/>
      <c r="E137" s="14"/>
      <c r="F137" s="14"/>
      <c r="G137" s="14"/>
      <c r="H137" s="14"/>
      <c r="I137" s="14"/>
    </row>
    <row r="138" spans="1:9" s="4" customFormat="1" x14ac:dyDescent="0.25">
      <c r="A138" s="60"/>
      <c r="B138" s="61"/>
      <c r="C138" s="14"/>
      <c r="D138" s="14"/>
      <c r="E138" s="14"/>
      <c r="F138" s="14"/>
      <c r="G138" s="14"/>
      <c r="H138" s="14"/>
      <c r="I138" s="14"/>
    </row>
    <row r="139" spans="1:9" x14ac:dyDescent="0.25">
      <c r="A139" s="59" t="s">
        <v>246</v>
      </c>
      <c r="B139" s="14"/>
      <c r="C139" s="14"/>
      <c r="D139" s="14"/>
      <c r="E139" s="14"/>
      <c r="F139" s="14"/>
      <c r="G139" s="14"/>
      <c r="H139" s="14"/>
      <c r="I139" s="14"/>
    </row>
    <row r="140" spans="1:9" x14ac:dyDescent="0.25">
      <c r="A140" s="14"/>
      <c r="B140" s="14"/>
      <c r="C140" s="14"/>
      <c r="D140" s="14"/>
      <c r="E140" s="14"/>
      <c r="F140" s="14"/>
      <c r="G140" s="14"/>
      <c r="H140" s="14"/>
      <c r="I140" s="14"/>
    </row>
    <row r="141" spans="1:9" x14ac:dyDescent="0.25">
      <c r="A141" s="14"/>
      <c r="B141" s="14"/>
      <c r="C141" s="14"/>
      <c r="D141" s="14"/>
      <c r="E141" s="14"/>
      <c r="F141" s="14"/>
      <c r="G141" s="14"/>
      <c r="H141" s="14"/>
      <c r="I141" s="14"/>
    </row>
    <row r="142" spans="1:9" x14ac:dyDescent="0.25">
      <c r="A142" s="14"/>
      <c r="B142" s="14"/>
      <c r="C142" s="14"/>
      <c r="D142" s="14"/>
      <c r="E142" s="14"/>
      <c r="F142" s="14"/>
      <c r="G142" s="14"/>
      <c r="H142" s="14"/>
      <c r="I142" s="14"/>
    </row>
    <row r="143" spans="1:9" x14ac:dyDescent="0.25">
      <c r="A143" s="14"/>
      <c r="B143" s="14"/>
      <c r="C143" s="14"/>
      <c r="D143" s="14"/>
      <c r="E143" s="14"/>
      <c r="F143" s="14"/>
      <c r="G143" s="14"/>
      <c r="H143" s="14"/>
      <c r="I143" s="14"/>
    </row>
    <row r="144" spans="1:9" x14ac:dyDescent="0.25">
      <c r="A144" s="14"/>
      <c r="B144" s="14"/>
      <c r="C144" s="14"/>
      <c r="D144" s="14"/>
      <c r="E144" s="14"/>
      <c r="F144" s="14"/>
      <c r="G144" s="14"/>
      <c r="H144" s="14"/>
      <c r="I144" s="14"/>
    </row>
    <row r="145" spans="1:9" x14ac:dyDescent="0.25">
      <c r="A145" s="14"/>
      <c r="B145" s="14"/>
      <c r="C145" s="14"/>
      <c r="D145" s="14"/>
      <c r="E145" s="14"/>
      <c r="F145" s="14"/>
      <c r="G145" s="14"/>
      <c r="H145" s="14"/>
      <c r="I145" s="14"/>
    </row>
    <row r="146" spans="1:9" x14ac:dyDescent="0.25">
      <c r="A146" s="14"/>
      <c r="B146" s="14"/>
      <c r="C146" s="14"/>
      <c r="D146" s="14"/>
      <c r="E146" s="14"/>
      <c r="F146" s="14"/>
      <c r="G146" s="14"/>
      <c r="H146" s="14"/>
      <c r="I146" s="14"/>
    </row>
    <row r="147" spans="1:9" x14ac:dyDescent="0.25">
      <c r="A147" s="14"/>
      <c r="B147" s="14"/>
      <c r="C147" s="14"/>
      <c r="D147" s="14"/>
      <c r="E147" s="14"/>
      <c r="F147" s="14"/>
      <c r="G147" s="14"/>
      <c r="H147" s="14"/>
      <c r="I147" s="14"/>
    </row>
    <row r="148" spans="1:9" x14ac:dyDescent="0.25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 x14ac:dyDescent="0.25">
      <c r="A149" s="14"/>
      <c r="B149" s="14"/>
      <c r="C149" s="14"/>
      <c r="D149" s="14"/>
      <c r="E149" s="14"/>
      <c r="F149" s="14"/>
      <c r="G149" s="14"/>
      <c r="H149" s="14"/>
      <c r="I149" s="14"/>
    </row>
    <row r="150" spans="1:9" x14ac:dyDescent="0.25">
      <c r="A150" s="14"/>
      <c r="B150" s="14"/>
      <c r="C150" s="14"/>
      <c r="D150" s="14"/>
      <c r="E150" s="14"/>
      <c r="F150" s="14"/>
      <c r="G150" s="14"/>
      <c r="H150" s="14"/>
      <c r="I150" s="14"/>
    </row>
    <row r="151" spans="1:9" x14ac:dyDescent="0.25">
      <c r="A151" s="14"/>
      <c r="B151" s="14"/>
      <c r="C151" s="14"/>
      <c r="D151" s="14"/>
      <c r="E151" s="14"/>
      <c r="F151" s="14"/>
      <c r="G151" s="14"/>
      <c r="H151" s="14"/>
      <c r="I151" s="14"/>
    </row>
    <row r="152" spans="1:9" x14ac:dyDescent="0.25">
      <c r="A152" s="14"/>
      <c r="B152" s="14"/>
      <c r="C152" s="14"/>
      <c r="D152" s="14"/>
      <c r="E152" s="14"/>
      <c r="F152" s="14"/>
      <c r="G152" s="14"/>
      <c r="H152" s="14"/>
      <c r="I152" s="14"/>
    </row>
    <row r="153" spans="1:9" x14ac:dyDescent="0.25">
      <c r="A153" s="14"/>
      <c r="B153" s="14"/>
      <c r="C153" s="14"/>
      <c r="D153" s="14"/>
      <c r="E153" s="14"/>
      <c r="F153" s="14"/>
      <c r="G153" s="14"/>
      <c r="H153" s="14"/>
      <c r="I153" s="14"/>
    </row>
    <row r="154" spans="1:9" x14ac:dyDescent="0.25">
      <c r="A154" s="14"/>
      <c r="B154" s="14"/>
      <c r="C154" s="14"/>
      <c r="D154" s="14"/>
      <c r="E154" s="14"/>
      <c r="F154" s="14"/>
      <c r="G154" s="14"/>
      <c r="H154" s="14"/>
      <c r="I154" s="14"/>
    </row>
    <row r="155" spans="1:9" x14ac:dyDescent="0.25">
      <c r="A155" s="14"/>
      <c r="B155" s="14"/>
      <c r="C155" s="14"/>
      <c r="D155" s="14"/>
      <c r="E155" s="14"/>
      <c r="F155" s="14"/>
      <c r="G155" s="14"/>
      <c r="H155" s="14"/>
      <c r="I155" s="14"/>
    </row>
    <row r="156" spans="1:9" x14ac:dyDescent="0.25">
      <c r="A156" s="14"/>
      <c r="B156" s="14"/>
      <c r="C156" s="14"/>
      <c r="D156" s="14"/>
      <c r="E156" s="14"/>
      <c r="F156" s="14"/>
      <c r="G156" s="14"/>
      <c r="H156" s="14"/>
      <c r="I156" s="14"/>
    </row>
    <row r="157" spans="1:9" s="4" customFormat="1" x14ac:dyDescent="0.25">
      <c r="A157" s="14"/>
      <c r="B157" s="14"/>
      <c r="C157" s="14"/>
      <c r="D157" s="14"/>
      <c r="E157" s="14"/>
      <c r="F157" s="14"/>
      <c r="G157" s="14"/>
      <c r="H157" s="14"/>
      <c r="I157" s="14"/>
    </row>
    <row r="158" spans="1:9" s="4" customFormat="1" x14ac:dyDescent="0.25">
      <c r="A158" s="14"/>
      <c r="B158" s="14"/>
      <c r="C158" s="14"/>
      <c r="D158" s="14"/>
      <c r="E158" s="14"/>
      <c r="F158" s="14"/>
      <c r="G158" s="14"/>
      <c r="H158" s="14"/>
      <c r="I158" s="14"/>
    </row>
    <row r="159" spans="1:9" s="4" customFormat="1" x14ac:dyDescent="0.25">
      <c r="A159" s="14"/>
      <c r="B159" s="14"/>
      <c r="C159" s="14"/>
      <c r="D159" s="14"/>
      <c r="E159" s="14"/>
      <c r="F159" s="14"/>
      <c r="G159" s="14"/>
      <c r="H159" s="14"/>
      <c r="I159" s="14"/>
    </row>
    <row r="160" spans="1:9" s="4" customFormat="1" x14ac:dyDescent="0.25">
      <c r="A160" s="14"/>
      <c r="B160" s="14"/>
      <c r="C160" s="14"/>
      <c r="D160" s="14"/>
      <c r="E160" s="14"/>
      <c r="F160" s="14"/>
      <c r="G160" s="14"/>
      <c r="H160" s="14"/>
      <c r="I160" s="14"/>
    </row>
    <row r="161" spans="1:9" s="4" customFormat="1" x14ac:dyDescent="0.25">
      <c r="A161" s="14"/>
      <c r="B161" s="14"/>
      <c r="C161" s="14"/>
      <c r="D161" s="14"/>
      <c r="E161" s="14"/>
      <c r="F161" s="14"/>
      <c r="G161" s="14"/>
      <c r="H161" s="14"/>
      <c r="I161" s="14"/>
    </row>
    <row r="162" spans="1:9" x14ac:dyDescent="0.25">
      <c r="A162" s="14"/>
      <c r="B162" s="14"/>
      <c r="C162" s="14"/>
      <c r="D162" s="14"/>
      <c r="E162" s="14"/>
      <c r="F162" s="14"/>
      <c r="G162" s="14"/>
      <c r="H162" s="14"/>
      <c r="I162" s="14"/>
    </row>
    <row r="163" spans="1:9" x14ac:dyDescent="0.25">
      <c r="A163" s="14"/>
      <c r="B163" s="14"/>
      <c r="C163" s="14"/>
      <c r="D163" s="14"/>
      <c r="E163" s="14"/>
      <c r="F163" s="14"/>
      <c r="G163" s="14"/>
      <c r="H163" s="14"/>
      <c r="I163" s="14"/>
    </row>
    <row r="164" spans="1:9" x14ac:dyDescent="0.25">
      <c r="A164" s="14"/>
      <c r="B164" s="14"/>
      <c r="C164" s="14"/>
      <c r="D164" s="14"/>
      <c r="E164" s="14"/>
      <c r="F164" s="14"/>
      <c r="G164" s="14"/>
      <c r="H164" s="14"/>
      <c r="I164" s="14"/>
    </row>
    <row r="165" spans="1:9" x14ac:dyDescent="0.25">
      <c r="A165" s="60" t="s">
        <v>81</v>
      </c>
      <c r="B165" s="61" t="s">
        <v>103</v>
      </c>
      <c r="C165" s="14"/>
      <c r="D165" s="14"/>
      <c r="E165" s="14"/>
      <c r="F165" s="14"/>
      <c r="G165" s="14"/>
      <c r="H165" s="14"/>
      <c r="I165" s="14"/>
    </row>
    <row r="166" spans="1:9" x14ac:dyDescent="0.25">
      <c r="A166" s="14"/>
      <c r="B166" s="14"/>
      <c r="C166" s="14"/>
      <c r="D166" s="14"/>
      <c r="E166" s="14"/>
      <c r="F166" s="14"/>
      <c r="G166" s="14"/>
      <c r="H166" s="14"/>
      <c r="I166" s="14"/>
    </row>
    <row r="167" spans="1:9" x14ac:dyDescent="0.25">
      <c r="A167" s="14"/>
      <c r="B167" s="14"/>
      <c r="C167" s="14"/>
      <c r="D167" s="14"/>
      <c r="E167" s="14"/>
      <c r="F167" s="14"/>
      <c r="G167" s="14"/>
      <c r="H167" s="14"/>
      <c r="I167" s="14"/>
    </row>
  </sheetData>
  <mergeCells count="24">
    <mergeCell ref="B102:I103"/>
    <mergeCell ref="B73:I73"/>
    <mergeCell ref="B51:I52"/>
    <mergeCell ref="A2:I2"/>
    <mergeCell ref="A4:I4"/>
    <mergeCell ref="A15:I15"/>
    <mergeCell ref="D69:F69"/>
    <mergeCell ref="D70:F70"/>
    <mergeCell ref="A1:I1"/>
    <mergeCell ref="A55:I55"/>
    <mergeCell ref="A107:I107"/>
    <mergeCell ref="A75:I75"/>
    <mergeCell ref="D59:F59"/>
    <mergeCell ref="D58:F58"/>
    <mergeCell ref="D60:F60"/>
    <mergeCell ref="D61:F61"/>
    <mergeCell ref="D62:F62"/>
    <mergeCell ref="D63:F63"/>
    <mergeCell ref="D64:F64"/>
    <mergeCell ref="D71:F71"/>
    <mergeCell ref="D65:F65"/>
    <mergeCell ref="D66:F66"/>
    <mergeCell ref="D67:F67"/>
    <mergeCell ref="D68:F68"/>
  </mergeCells>
  <pageMargins left="0.25" right="0.25" top="1.8927083333333334" bottom="0.75" header="0.3" footer="0.3"/>
  <pageSetup scale="60" fitToHeight="0" orientation="portrait" r:id="rId1"/>
  <headerFooter>
    <oddHeader>&amp;C&amp;G&amp;R&amp;"Arial,Negrita Cursiva"TARIFA ELÉCTRICA</oddHeader>
  </headerFooter>
  <rowBreaks count="2" manualBreakCount="2">
    <brk id="54" max="16383" man="1"/>
    <brk id="106" max="16383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zoomScaleNormal="100" workbookViewId="0">
      <selection activeCell="C7" sqref="C7"/>
    </sheetView>
  </sheetViews>
  <sheetFormatPr baseColWidth="10" defaultRowHeight="15" x14ac:dyDescent="0.25"/>
  <cols>
    <col min="1" max="1" width="10.28515625" customWidth="1"/>
    <col min="2" max="2" width="36.5703125" customWidth="1"/>
    <col min="4" max="4" width="11.42578125" style="4"/>
  </cols>
  <sheetData>
    <row r="1" spans="1:10" x14ac:dyDescent="0.25">
      <c r="A1" s="171"/>
      <c r="B1" s="171"/>
      <c r="C1" s="171"/>
      <c r="D1" s="171"/>
      <c r="E1" s="171"/>
      <c r="F1" s="171"/>
      <c r="G1" s="171"/>
      <c r="H1" s="171"/>
      <c r="I1" s="171"/>
      <c r="J1" s="171"/>
    </row>
    <row r="2" spans="1:10" s="4" customFormat="1" x14ac:dyDescent="0.25">
      <c r="A2" s="190" t="s">
        <v>235</v>
      </c>
      <c r="B2" s="190"/>
      <c r="C2" s="190"/>
      <c r="D2" s="190"/>
      <c r="E2" s="190"/>
      <c r="F2" s="190"/>
      <c r="G2" s="190"/>
      <c r="H2" s="190"/>
      <c r="I2" s="190"/>
      <c r="J2" s="190"/>
    </row>
    <row r="3" spans="1:10" s="4" customFormat="1" x14ac:dyDescent="0.25">
      <c r="A3" s="190"/>
      <c r="B3" s="190"/>
      <c r="C3" s="190"/>
      <c r="D3" s="190"/>
      <c r="E3" s="190"/>
      <c r="F3" s="190"/>
      <c r="G3" s="190"/>
      <c r="H3" s="190"/>
      <c r="I3" s="190"/>
      <c r="J3" s="190"/>
    </row>
    <row r="4" spans="1:10" s="4" customFormat="1" ht="18" x14ac:dyDescent="0.25">
      <c r="A4" s="84"/>
      <c r="B4" s="84"/>
      <c r="C4" s="84"/>
      <c r="D4" s="84"/>
      <c r="E4" s="84"/>
      <c r="F4" s="84"/>
      <c r="G4" s="84"/>
      <c r="H4" s="84"/>
      <c r="I4" s="84"/>
      <c r="J4" s="84"/>
    </row>
    <row r="5" spans="1:10" ht="15.75" x14ac:dyDescent="0.25">
      <c r="A5" s="181" t="s">
        <v>111</v>
      </c>
      <c r="B5" s="181"/>
      <c r="C5" s="181"/>
      <c r="D5" s="181"/>
      <c r="E5" s="181"/>
      <c r="F5" s="181"/>
      <c r="G5" s="181"/>
      <c r="H5" s="181"/>
      <c r="I5" s="181"/>
      <c r="J5" s="181"/>
    </row>
    <row r="6" spans="1:10" x14ac:dyDescent="0.25">
      <c r="A6" s="14"/>
      <c r="B6" s="14"/>
      <c r="C6" s="75"/>
      <c r="D6" s="14"/>
      <c r="E6" s="14"/>
      <c r="F6" s="14"/>
      <c r="G6" s="14"/>
      <c r="H6" s="14"/>
      <c r="I6" s="14"/>
      <c r="J6" s="14"/>
    </row>
    <row r="7" spans="1:10" x14ac:dyDescent="0.25">
      <c r="A7" s="85" t="s">
        <v>61</v>
      </c>
      <c r="B7" s="14" t="s">
        <v>112</v>
      </c>
      <c r="C7" s="86"/>
      <c r="D7" s="14"/>
      <c r="E7" s="87" t="s">
        <v>113</v>
      </c>
      <c r="F7" s="14"/>
      <c r="G7" s="14"/>
      <c r="H7" s="14"/>
      <c r="I7" s="14"/>
      <c r="J7" s="14"/>
    </row>
    <row r="8" spans="1:10" x14ac:dyDescent="0.25">
      <c r="A8" s="14"/>
      <c r="B8" s="14" t="s">
        <v>115</v>
      </c>
      <c r="C8" s="88"/>
      <c r="D8" s="89" t="s">
        <v>125</v>
      </c>
      <c r="E8" s="87" t="s">
        <v>120</v>
      </c>
      <c r="F8" s="14"/>
      <c r="G8" s="14"/>
      <c r="H8" s="14"/>
      <c r="I8" s="14"/>
      <c r="J8" s="14"/>
    </row>
    <row r="9" spans="1:10" ht="32.25" customHeight="1" x14ac:dyDescent="0.25">
      <c r="A9" s="14"/>
      <c r="B9" s="90" t="s">
        <v>116</v>
      </c>
      <c r="C9" s="75"/>
      <c r="D9" s="14"/>
      <c r="E9" s="192" t="s">
        <v>114</v>
      </c>
      <c r="F9" s="192"/>
      <c r="G9" s="192"/>
      <c r="H9" s="192"/>
      <c r="I9" s="192"/>
      <c r="J9" s="192"/>
    </row>
    <row r="10" spans="1:10" x14ac:dyDescent="0.25">
      <c r="A10" s="14"/>
      <c r="B10" s="22" t="s">
        <v>117</v>
      </c>
      <c r="C10" s="88"/>
      <c r="D10" s="14" t="s">
        <v>124</v>
      </c>
      <c r="E10" s="14"/>
      <c r="F10" s="14"/>
      <c r="G10" s="14"/>
      <c r="H10" s="14"/>
      <c r="I10" s="14"/>
      <c r="J10" s="14"/>
    </row>
    <row r="11" spans="1:10" x14ac:dyDescent="0.25">
      <c r="A11" s="14"/>
      <c r="B11" s="22" t="s">
        <v>118</v>
      </c>
      <c r="C11" s="88"/>
      <c r="D11" s="14" t="s">
        <v>124</v>
      </c>
      <c r="E11" s="14"/>
      <c r="F11" s="14"/>
      <c r="G11" s="14"/>
      <c r="H11" s="14"/>
      <c r="I11" s="14"/>
      <c r="J11" s="14"/>
    </row>
    <row r="12" spans="1:10" x14ac:dyDescent="0.25">
      <c r="A12" s="14"/>
      <c r="B12" s="22" t="s">
        <v>119</v>
      </c>
      <c r="C12" s="88"/>
      <c r="D12" s="14" t="s">
        <v>124</v>
      </c>
      <c r="E12" s="14"/>
      <c r="F12" s="14"/>
      <c r="G12" s="14"/>
      <c r="H12" s="14"/>
      <c r="I12" s="14"/>
      <c r="J12" s="14"/>
    </row>
    <row r="13" spans="1:10" s="4" customFormat="1" x14ac:dyDescent="0.25">
      <c r="A13" s="14"/>
      <c r="B13" s="22"/>
      <c r="C13" s="89"/>
      <c r="D13" s="89"/>
      <c r="E13" s="14"/>
      <c r="F13" s="14"/>
      <c r="G13" s="14"/>
      <c r="H13" s="14"/>
      <c r="I13" s="14"/>
      <c r="J13" s="14"/>
    </row>
    <row r="14" spans="1:10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</row>
    <row r="15" spans="1:10" x14ac:dyDescent="0.25">
      <c r="A15" s="85" t="s">
        <v>62</v>
      </c>
      <c r="B15" s="14" t="s">
        <v>112</v>
      </c>
      <c r="C15" s="86"/>
      <c r="D15" s="14"/>
      <c r="E15" s="87" t="s">
        <v>113</v>
      </c>
      <c r="F15" s="14"/>
      <c r="G15" s="14"/>
      <c r="H15" s="14"/>
      <c r="I15" s="14"/>
      <c r="J15" s="14"/>
    </row>
    <row r="16" spans="1:10" ht="15.75" customHeight="1" x14ac:dyDescent="0.25">
      <c r="A16" s="14"/>
      <c r="B16" s="90" t="s">
        <v>122</v>
      </c>
      <c r="C16" s="88"/>
      <c r="D16" s="91" t="s">
        <v>125</v>
      </c>
      <c r="E16" s="87" t="s">
        <v>120</v>
      </c>
      <c r="F16" s="14"/>
      <c r="G16" s="14"/>
      <c r="H16" s="14"/>
      <c r="I16" s="14"/>
      <c r="J16" s="14"/>
    </row>
    <row r="17" spans="1:10" ht="33" customHeight="1" x14ac:dyDescent="0.25">
      <c r="A17" s="14"/>
      <c r="B17" s="90" t="s">
        <v>123</v>
      </c>
      <c r="C17" s="88"/>
      <c r="D17" s="91" t="s">
        <v>124</v>
      </c>
      <c r="E17" s="192" t="s">
        <v>121</v>
      </c>
      <c r="F17" s="192"/>
      <c r="G17" s="192"/>
      <c r="H17" s="192"/>
      <c r="I17" s="192"/>
      <c r="J17" s="192"/>
    </row>
    <row r="18" spans="1:10" x14ac:dyDescent="0.25">
      <c r="A18" s="14"/>
      <c r="B18" s="22"/>
      <c r="C18" s="89"/>
      <c r="D18" s="89"/>
      <c r="E18" s="14"/>
      <c r="F18" s="14"/>
      <c r="G18" s="14"/>
      <c r="H18" s="14"/>
      <c r="I18" s="14"/>
      <c r="J18" s="14"/>
    </row>
    <row r="19" spans="1:10" x14ac:dyDescent="0.25">
      <c r="A19" s="14"/>
      <c r="B19" s="22"/>
      <c r="C19" s="89"/>
      <c r="D19" s="89"/>
      <c r="E19" s="14"/>
      <c r="F19" s="14"/>
      <c r="G19" s="14"/>
      <c r="H19" s="14"/>
      <c r="I19" s="14"/>
      <c r="J19" s="14"/>
    </row>
    <row r="20" spans="1:10" x14ac:dyDescent="0.25">
      <c r="A20" s="85" t="s">
        <v>63</v>
      </c>
      <c r="B20" s="14" t="s">
        <v>112</v>
      </c>
      <c r="C20" s="86"/>
      <c r="D20" s="14"/>
      <c r="E20" s="87" t="s">
        <v>113</v>
      </c>
      <c r="F20" s="14"/>
      <c r="G20" s="14"/>
      <c r="H20" s="14"/>
      <c r="I20" s="14"/>
      <c r="J20" s="14"/>
    </row>
    <row r="21" spans="1:10" x14ac:dyDescent="0.25">
      <c r="A21" s="14"/>
      <c r="B21" s="90" t="s">
        <v>122</v>
      </c>
      <c r="C21" s="88"/>
      <c r="D21" s="91" t="s">
        <v>125</v>
      </c>
      <c r="E21" s="87" t="s">
        <v>120</v>
      </c>
      <c r="F21" s="14"/>
      <c r="G21" s="14"/>
      <c r="H21" s="14"/>
      <c r="I21" s="14"/>
      <c r="J21" s="14"/>
    </row>
    <row r="22" spans="1:10" ht="33" customHeight="1" x14ac:dyDescent="0.25">
      <c r="A22" s="14"/>
      <c r="B22" s="90" t="s">
        <v>127</v>
      </c>
      <c r="C22" s="88"/>
      <c r="D22" s="91" t="s">
        <v>124</v>
      </c>
      <c r="E22" s="192" t="s">
        <v>126</v>
      </c>
      <c r="F22" s="192"/>
      <c r="G22" s="192"/>
      <c r="H22" s="192"/>
      <c r="I22" s="192"/>
      <c r="J22" s="192"/>
    </row>
    <row r="23" spans="1:10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 x14ac:dyDescent="0.25">
      <c r="A25" s="85" t="s">
        <v>64</v>
      </c>
      <c r="B25" s="14" t="s">
        <v>112</v>
      </c>
      <c r="C25" s="86"/>
      <c r="D25" s="14"/>
      <c r="E25" s="87" t="s">
        <v>113</v>
      </c>
      <c r="F25" s="14"/>
      <c r="G25" s="14"/>
      <c r="H25" s="14"/>
      <c r="I25" s="14"/>
      <c r="J25" s="14"/>
    </row>
    <row r="26" spans="1:10" ht="15.75" customHeight="1" x14ac:dyDescent="0.25">
      <c r="A26" s="14"/>
      <c r="B26" s="90" t="s">
        <v>129</v>
      </c>
      <c r="C26" s="88"/>
      <c r="D26" s="91" t="s">
        <v>125</v>
      </c>
      <c r="E26" s="87" t="s">
        <v>120</v>
      </c>
      <c r="F26" s="14"/>
      <c r="G26" s="14"/>
      <c r="H26" s="14"/>
      <c r="I26" s="14"/>
      <c r="J26" s="14"/>
    </row>
    <row r="27" spans="1:10" x14ac:dyDescent="0.25">
      <c r="A27" s="14"/>
      <c r="B27" s="92" t="s">
        <v>130</v>
      </c>
      <c r="C27" s="88"/>
      <c r="D27" s="91" t="s">
        <v>124</v>
      </c>
      <c r="E27" s="191" t="s">
        <v>128</v>
      </c>
      <c r="F27" s="191"/>
      <c r="G27" s="191"/>
      <c r="H27" s="191"/>
      <c r="I27" s="191"/>
      <c r="J27" s="191"/>
    </row>
    <row r="28" spans="1:10" x14ac:dyDescent="0.25">
      <c r="A28" s="14"/>
      <c r="B28" s="92" t="s">
        <v>131</v>
      </c>
      <c r="C28" s="88"/>
      <c r="D28" s="91" t="s">
        <v>124</v>
      </c>
      <c r="E28" s="191"/>
      <c r="F28" s="191"/>
      <c r="G28" s="191"/>
      <c r="H28" s="191"/>
      <c r="I28" s="191"/>
      <c r="J28" s="191"/>
    </row>
    <row r="29" spans="1:10" x14ac:dyDescent="0.25">
      <c r="A29" s="14"/>
      <c r="B29" s="92" t="s">
        <v>132</v>
      </c>
      <c r="C29" s="88"/>
      <c r="D29" s="91" t="s">
        <v>124</v>
      </c>
      <c r="E29" s="191"/>
      <c r="F29" s="191"/>
      <c r="G29" s="191"/>
      <c r="H29" s="191"/>
      <c r="I29" s="191"/>
      <c r="J29" s="191"/>
    </row>
    <row r="30" spans="1:10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0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</row>
    <row r="32" spans="1:10" x14ac:dyDescent="0.25">
      <c r="A32" s="14"/>
      <c r="B32" s="95" t="s">
        <v>149</v>
      </c>
      <c r="C32" s="95" t="s">
        <v>150</v>
      </c>
      <c r="D32" s="95" t="s">
        <v>151</v>
      </c>
      <c r="E32" s="14"/>
      <c r="F32" s="14"/>
      <c r="G32" s="14"/>
      <c r="H32" s="14"/>
      <c r="I32" s="14"/>
      <c r="J32" s="14"/>
    </row>
    <row r="33" spans="1:10" x14ac:dyDescent="0.25">
      <c r="A33" s="14"/>
      <c r="B33" s="96" t="s">
        <v>152</v>
      </c>
      <c r="C33" s="93">
        <v>0.14099999999999999</v>
      </c>
      <c r="D33" s="93">
        <v>7.0000000000000007E-2</v>
      </c>
      <c r="E33" s="14"/>
      <c r="F33" s="14"/>
      <c r="G33" s="14"/>
      <c r="H33" s="14"/>
      <c r="I33" s="14"/>
      <c r="J33" s="14"/>
    </row>
    <row r="34" spans="1:10" x14ac:dyDescent="0.25">
      <c r="A34" s="14"/>
      <c r="B34" s="97" t="s">
        <v>153</v>
      </c>
      <c r="C34" s="94">
        <v>0.19500000000000001</v>
      </c>
      <c r="D34" s="94">
        <v>9.7000000000000003E-2</v>
      </c>
      <c r="E34" s="14"/>
      <c r="F34" s="14"/>
      <c r="G34" s="14"/>
      <c r="H34" s="14"/>
      <c r="I34" s="14"/>
      <c r="J34" s="14"/>
    </row>
    <row r="35" spans="1:10" x14ac:dyDescent="0.25">
      <c r="A35" s="14"/>
      <c r="B35" s="97" t="s">
        <v>154</v>
      </c>
      <c r="C35" s="94">
        <v>0.3</v>
      </c>
      <c r="D35" s="94">
        <v>0.15</v>
      </c>
      <c r="E35" s="14"/>
      <c r="F35" s="14"/>
      <c r="G35" s="14"/>
      <c r="H35" s="14"/>
      <c r="I35" s="14"/>
      <c r="J35" s="14"/>
    </row>
    <row r="36" spans="1:10" x14ac:dyDescent="0.25">
      <c r="A36" s="14"/>
      <c r="B36" s="97" t="s">
        <v>155</v>
      </c>
      <c r="C36" s="94">
        <v>0.3</v>
      </c>
      <c r="D36" s="94">
        <v>0.15</v>
      </c>
      <c r="E36" s="14"/>
      <c r="F36" s="14"/>
      <c r="G36" s="14"/>
      <c r="H36" s="14"/>
      <c r="I36" s="14"/>
      <c r="J36" s="14"/>
    </row>
    <row r="37" spans="1:10" x14ac:dyDescent="0.25">
      <c r="A37" s="14"/>
      <c r="B37" s="97" t="s">
        <v>156</v>
      </c>
      <c r="C37" s="94">
        <v>0.3</v>
      </c>
      <c r="D37" s="94">
        <v>0.15</v>
      </c>
      <c r="E37" s="14"/>
      <c r="F37" s="14"/>
      <c r="G37" s="14"/>
      <c r="H37" s="14"/>
      <c r="I37" s="14"/>
      <c r="J37" s="14"/>
    </row>
    <row r="38" spans="1:10" x14ac:dyDescent="0.25">
      <c r="A38" s="14"/>
      <c r="B38" s="97" t="s">
        <v>157</v>
      </c>
      <c r="C38" s="94">
        <v>0.3</v>
      </c>
      <c r="D38" s="94">
        <v>0.15</v>
      </c>
      <c r="E38" s="14"/>
      <c r="F38" s="14"/>
      <c r="G38" s="14"/>
      <c r="H38" s="14"/>
      <c r="I38" s="14"/>
      <c r="J38" s="14"/>
    </row>
    <row r="39" spans="1:10" x14ac:dyDescent="0.25">
      <c r="A39" s="14"/>
      <c r="B39" s="97" t="s">
        <v>158</v>
      </c>
      <c r="C39" s="94">
        <v>0.3</v>
      </c>
      <c r="D39" s="94">
        <v>0.15</v>
      </c>
      <c r="E39" s="14"/>
      <c r="F39" s="14"/>
      <c r="G39" s="14"/>
      <c r="H39" s="14"/>
      <c r="I39" s="14"/>
      <c r="J39" s="14"/>
    </row>
    <row r="40" spans="1:10" x14ac:dyDescent="0.25">
      <c r="A40" s="14"/>
      <c r="B40" s="97" t="s">
        <v>159</v>
      </c>
      <c r="C40" s="94">
        <v>0.3</v>
      </c>
      <c r="D40" s="94">
        <v>0.15</v>
      </c>
      <c r="E40" s="14"/>
      <c r="F40" s="14"/>
      <c r="G40" s="14"/>
      <c r="H40" s="14"/>
      <c r="I40" s="14"/>
      <c r="J40" s="14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</sheetData>
  <mergeCells count="7">
    <mergeCell ref="A1:J1"/>
    <mergeCell ref="A2:J3"/>
    <mergeCell ref="E27:J29"/>
    <mergeCell ref="A5:J5"/>
    <mergeCell ref="E9:J9"/>
    <mergeCell ref="E17:J17"/>
    <mergeCell ref="E22:J22"/>
  </mergeCells>
  <hyperlinks>
    <hyperlink ref="E9" r:id="rId1"/>
    <hyperlink ref="E17" r:id="rId2"/>
    <hyperlink ref="E22" r:id="rId3"/>
    <hyperlink ref="E27" r:id="rId4"/>
  </hyperlinks>
  <pageMargins left="0.7" right="0.7" top="1.6087499999999999" bottom="0.75" header="0.3" footer="0.3"/>
  <pageSetup scale="65" fitToHeight="0" orientation="portrait" r:id="rId5"/>
  <headerFooter>
    <oddHeader>&amp;C&amp;G&amp;R&amp;"Arial,Negrita Cursiva"TARIFAS ELÉCTRICAS</oddHeader>
  </headerFooter>
  <legacyDrawingHF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9"/>
  <sheetViews>
    <sheetView tabSelected="1" view="pageBreakPreview" topLeftCell="A169" zoomScaleNormal="100" zoomScaleSheetLayoutView="100" workbookViewId="0">
      <selection activeCell="G176" sqref="G176"/>
    </sheetView>
  </sheetViews>
  <sheetFormatPr baseColWidth="10" defaultRowHeight="15" x14ac:dyDescent="0.25"/>
  <cols>
    <col min="1" max="1" width="22.28515625" customWidth="1"/>
    <col min="2" max="2" width="23.5703125" customWidth="1"/>
    <col min="3" max="3" width="14.7109375" customWidth="1"/>
    <col min="4" max="4" width="13.7109375" customWidth="1"/>
    <col min="5" max="5" width="14" customWidth="1"/>
    <col min="6" max="6" width="16.5703125" customWidth="1"/>
    <col min="7" max="7" width="16.28515625" customWidth="1"/>
  </cols>
  <sheetData>
    <row r="1" spans="1:10" x14ac:dyDescent="0.25">
      <c r="A1" s="180"/>
      <c r="B1" s="180"/>
      <c r="C1" s="180"/>
      <c r="D1" s="180"/>
      <c r="E1" s="180"/>
      <c r="F1" s="180"/>
      <c r="G1" s="180"/>
      <c r="H1" s="180"/>
      <c r="I1" s="180"/>
      <c r="J1" s="180"/>
    </row>
    <row r="2" spans="1:10" s="4" customForma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s="4" customFormat="1" ht="39" customHeight="1" x14ac:dyDescent="0.25">
      <c r="A3" s="193" t="s">
        <v>105</v>
      </c>
      <c r="B3" s="193"/>
      <c r="C3" s="193"/>
      <c r="D3" s="193"/>
      <c r="E3" s="193"/>
      <c r="F3" s="193"/>
      <c r="G3" s="193"/>
      <c r="H3" s="193"/>
      <c r="I3" s="193"/>
      <c r="J3" s="193"/>
    </row>
    <row r="4" spans="1:10" s="4" customFormat="1" ht="18" x14ac:dyDescent="0.25">
      <c r="A4" s="98"/>
      <c r="B4" s="98"/>
      <c r="C4" s="98"/>
      <c r="D4" s="98"/>
      <c r="E4" s="98"/>
      <c r="F4" s="98"/>
      <c r="G4" s="98"/>
      <c r="H4" s="98"/>
      <c r="I4" s="98"/>
      <c r="J4" s="14"/>
    </row>
    <row r="5" spans="1:10" s="4" customForma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25.5" customHeight="1" x14ac:dyDescent="0.25">
      <c r="A6" s="181" t="s">
        <v>106</v>
      </c>
      <c r="B6" s="181"/>
      <c r="C6" s="181"/>
      <c r="D6" s="181"/>
      <c r="E6" s="181"/>
      <c r="F6" s="181"/>
      <c r="G6" s="181"/>
      <c r="H6" s="181"/>
      <c r="I6" s="181"/>
      <c r="J6" s="181"/>
    </row>
    <row r="7" spans="1:10" s="8" customFormat="1" ht="15.75" x14ac:dyDescent="0.25">
      <c r="A7" s="99"/>
      <c r="B7" s="99"/>
      <c r="C7" s="99"/>
      <c r="D7" s="99"/>
      <c r="E7" s="99"/>
      <c r="F7" s="99"/>
      <c r="G7" s="99"/>
      <c r="H7" s="99"/>
      <c r="I7" s="99"/>
      <c r="J7" s="14"/>
    </row>
    <row r="8" spans="1:10" s="8" customFormat="1" ht="15.75" x14ac:dyDescent="0.25">
      <c r="A8" s="100" t="s">
        <v>107</v>
      </c>
      <c r="B8" s="99"/>
      <c r="C8" s="99"/>
      <c r="D8" s="99"/>
      <c r="E8" s="99"/>
      <c r="F8" s="99"/>
      <c r="G8" s="99"/>
      <c r="H8" s="99"/>
      <c r="I8" s="99"/>
      <c r="J8" s="14"/>
    </row>
    <row r="9" spans="1:10" s="8" customFormat="1" ht="18" customHeight="1" x14ac:dyDescent="0.25">
      <c r="A9" s="101" t="s">
        <v>168</v>
      </c>
      <c r="B9" s="199" t="s">
        <v>169</v>
      </c>
      <c r="C9" s="199"/>
      <c r="D9" s="199"/>
      <c r="E9" s="199"/>
      <c r="F9" s="199"/>
      <c r="G9" s="199"/>
      <c r="H9" s="99"/>
      <c r="I9" s="99"/>
      <c r="J9" s="14"/>
    </row>
    <row r="10" spans="1:10" s="8" customFormat="1" ht="30" customHeight="1" x14ac:dyDescent="0.25">
      <c r="A10" s="100"/>
      <c r="B10" s="199" t="s">
        <v>170</v>
      </c>
      <c r="C10" s="199"/>
      <c r="D10" s="199"/>
      <c r="E10" s="199"/>
      <c r="F10" s="199"/>
      <c r="G10" s="199"/>
      <c r="H10" s="99"/>
      <c r="I10" s="99"/>
      <c r="J10" s="14"/>
    </row>
    <row r="11" spans="1:10" s="8" customFormat="1" ht="18" customHeight="1" x14ac:dyDescent="0.25">
      <c r="A11" s="100"/>
      <c r="B11" s="187" t="s">
        <v>173</v>
      </c>
      <c r="C11" s="187"/>
      <c r="D11" s="187"/>
      <c r="E11" s="187"/>
      <c r="F11" s="187"/>
      <c r="G11" s="187"/>
      <c r="H11" s="99"/>
      <c r="I11" s="99"/>
      <c r="J11" s="14"/>
    </row>
    <row r="12" spans="1:10" s="8" customFormat="1" ht="15.75" x14ac:dyDescent="0.25">
      <c r="A12" s="100"/>
      <c r="B12" s="102"/>
      <c r="C12" s="99"/>
      <c r="D12" s="99"/>
      <c r="E12" s="99"/>
      <c r="F12" s="99"/>
      <c r="G12" s="99"/>
      <c r="H12" s="99"/>
      <c r="I12" s="99"/>
      <c r="J12" s="14"/>
    </row>
    <row r="13" spans="1:10" s="8" customFormat="1" ht="15.75" x14ac:dyDescent="0.25">
      <c r="A13" s="75" t="s">
        <v>136</v>
      </c>
      <c r="B13" s="86"/>
      <c r="C13" s="14" t="s">
        <v>137</v>
      </c>
      <c r="D13" s="87" t="s">
        <v>174</v>
      </c>
      <c r="E13" s="99"/>
      <c r="F13" s="99"/>
      <c r="G13" s="99"/>
      <c r="H13" s="99"/>
      <c r="I13" s="99"/>
      <c r="J13" s="14"/>
    </row>
    <row r="14" spans="1:10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</row>
    <row r="15" spans="1:10" ht="45" x14ac:dyDescent="0.25">
      <c r="A15" s="56" t="s">
        <v>52</v>
      </c>
      <c r="B15" s="56" t="s">
        <v>49</v>
      </c>
      <c r="C15" s="56" t="s">
        <v>50</v>
      </c>
      <c r="D15" s="56" t="s">
        <v>46</v>
      </c>
      <c r="E15" s="56" t="s">
        <v>51</v>
      </c>
      <c r="F15" s="56" t="s">
        <v>47</v>
      </c>
      <c r="G15" s="56" t="s">
        <v>48</v>
      </c>
      <c r="H15" s="14"/>
      <c r="I15" s="14"/>
      <c r="J15" s="14"/>
    </row>
    <row r="16" spans="1:10" x14ac:dyDescent="0.25">
      <c r="A16" s="117" t="str">
        <f>IF('1. Datos entrada'!A111=0,"-",'1. Datos entrada'!A111)</f>
        <v>-</v>
      </c>
      <c r="B16" s="117" t="str">
        <f>IF('1. Datos entrada'!B111=0,"-",'1. Datos entrada'!B111)</f>
        <v>-</v>
      </c>
      <c r="C16" s="117" t="str">
        <f>IF('1. Datos entrada'!C111=0,"-",'1. Datos entrada'!C111)</f>
        <v>-</v>
      </c>
      <c r="D16" s="117" t="str">
        <f>IF('1. Datos entrada'!D111=0,"-",'1. Datos entrada'!D111)</f>
        <v>-</v>
      </c>
      <c r="E16" s="50">
        <v>2</v>
      </c>
      <c r="F16" s="117" t="str">
        <f>IF('1. Datos entrada'!F111=0,"-",'1. Datos entrada'!F111)</f>
        <v>-</v>
      </c>
      <c r="G16" s="50" t="str">
        <f>IF(ISERR(E16*F16)=TRUE,"-",E16*F16)</f>
        <v>-</v>
      </c>
      <c r="H16" s="14"/>
      <c r="I16" s="14"/>
      <c r="J16" s="14"/>
    </row>
    <row r="17" spans="1:10" x14ac:dyDescent="0.25">
      <c r="A17" s="117" t="str">
        <f>IF('1. Datos entrada'!A112=0,"-",'1. Datos entrada'!A112)</f>
        <v>-</v>
      </c>
      <c r="B17" s="117" t="str">
        <f>IF('1. Datos entrada'!B112=0,"-",'1. Datos entrada'!B112)</f>
        <v>-</v>
      </c>
      <c r="C17" s="117" t="str">
        <f>IF('1. Datos entrada'!C112=0,"-",'1. Datos entrada'!C112)</f>
        <v>-</v>
      </c>
      <c r="D17" s="117" t="str">
        <f>IF('1. Datos entrada'!D112=0,"-",'1. Datos entrada'!D112)</f>
        <v>-</v>
      </c>
      <c r="E17" s="50" t="str">
        <f t="shared" ref="E17:E61" si="0">IF(ISERR(D17*B17/C17)=TRUE,"-",D17*B17/C17)</f>
        <v>-</v>
      </c>
      <c r="F17" s="117" t="str">
        <f>IF('1. Datos entrada'!F112=0,"-",'1. Datos entrada'!F112)</f>
        <v>-</v>
      </c>
      <c r="G17" s="50" t="str">
        <f t="shared" ref="G17:G62" si="1">IF(ISERR(E17*F17)=TRUE,"-",E17*F17)</f>
        <v>-</v>
      </c>
      <c r="H17" s="14"/>
      <c r="I17" s="14"/>
      <c r="J17" s="14"/>
    </row>
    <row r="18" spans="1:10" x14ac:dyDescent="0.25">
      <c r="A18" s="117" t="str">
        <f>IF('1. Datos entrada'!A113=0,"-",'1. Datos entrada'!A113)</f>
        <v>-</v>
      </c>
      <c r="B18" s="117" t="str">
        <f>IF('1. Datos entrada'!B113=0,"-",'1. Datos entrada'!B113)</f>
        <v>-</v>
      </c>
      <c r="C18" s="117" t="str">
        <f>IF('1. Datos entrada'!C113=0,"-",'1. Datos entrada'!C113)</f>
        <v>-</v>
      </c>
      <c r="D18" s="117" t="str">
        <f>IF('1. Datos entrada'!D113=0,"-",'1. Datos entrada'!D113)</f>
        <v>-</v>
      </c>
      <c r="E18" s="50" t="str">
        <f t="shared" si="0"/>
        <v>-</v>
      </c>
      <c r="F18" s="117" t="str">
        <f>IF('1. Datos entrada'!F113=0,"-",'1. Datos entrada'!F113)</f>
        <v>-</v>
      </c>
      <c r="G18" s="50" t="str">
        <f t="shared" si="1"/>
        <v>-</v>
      </c>
      <c r="H18" s="14"/>
      <c r="I18" s="14"/>
      <c r="J18" s="14"/>
    </row>
    <row r="19" spans="1:10" x14ac:dyDescent="0.25">
      <c r="A19" s="117" t="str">
        <f>IF('1. Datos entrada'!A114=0,"-",'1. Datos entrada'!A114)</f>
        <v>-</v>
      </c>
      <c r="B19" s="117" t="str">
        <f>IF('1. Datos entrada'!B114=0,"-",'1. Datos entrada'!B114)</f>
        <v>-</v>
      </c>
      <c r="C19" s="117" t="str">
        <f>IF('1. Datos entrada'!C114=0,"-",'1. Datos entrada'!C114)</f>
        <v>-</v>
      </c>
      <c r="D19" s="117" t="str">
        <f>IF('1. Datos entrada'!D114=0,"-",'1. Datos entrada'!D114)</f>
        <v>-</v>
      </c>
      <c r="E19" s="50" t="str">
        <f t="shared" si="0"/>
        <v>-</v>
      </c>
      <c r="F19" s="117" t="str">
        <f>IF('1. Datos entrada'!F114=0,"-",'1. Datos entrada'!F114)</f>
        <v>-</v>
      </c>
      <c r="G19" s="50" t="str">
        <f t="shared" si="1"/>
        <v>-</v>
      </c>
      <c r="H19" s="14"/>
      <c r="I19" s="14"/>
      <c r="J19" s="14"/>
    </row>
    <row r="20" spans="1:10" x14ac:dyDescent="0.25">
      <c r="A20" s="117" t="str">
        <f>IF('1. Datos entrada'!A115=0,"-",'1. Datos entrada'!A115)</f>
        <v>-</v>
      </c>
      <c r="B20" s="117" t="str">
        <f>IF('1. Datos entrada'!B115=0,"-",'1. Datos entrada'!B115)</f>
        <v>-</v>
      </c>
      <c r="C20" s="117" t="str">
        <f>IF('1. Datos entrada'!C115=0,"-",'1. Datos entrada'!C115)</f>
        <v>-</v>
      </c>
      <c r="D20" s="117" t="str">
        <f>IF('1. Datos entrada'!D115=0,"-",'1. Datos entrada'!D115)</f>
        <v>-</v>
      </c>
      <c r="E20" s="50" t="str">
        <f t="shared" si="0"/>
        <v>-</v>
      </c>
      <c r="F20" s="117" t="str">
        <f>IF('1. Datos entrada'!F115=0,"-",'1. Datos entrada'!F115)</f>
        <v>-</v>
      </c>
      <c r="G20" s="50" t="str">
        <f t="shared" si="1"/>
        <v>-</v>
      </c>
      <c r="H20" s="14"/>
      <c r="I20" s="14"/>
      <c r="J20" s="14"/>
    </row>
    <row r="21" spans="1:10" x14ac:dyDescent="0.25">
      <c r="A21" s="117" t="str">
        <f>IF('1. Datos entrada'!A116=0,"-",'1. Datos entrada'!A116)</f>
        <v>-</v>
      </c>
      <c r="B21" s="117" t="str">
        <f>IF('1. Datos entrada'!B116=0,"-",'1. Datos entrada'!B116)</f>
        <v>-</v>
      </c>
      <c r="C21" s="117" t="str">
        <f>IF('1. Datos entrada'!C116=0,"-",'1. Datos entrada'!C116)</f>
        <v>-</v>
      </c>
      <c r="D21" s="117" t="str">
        <f>IF('1. Datos entrada'!D116=0,"-",'1. Datos entrada'!D116)</f>
        <v>-</v>
      </c>
      <c r="E21" s="50" t="str">
        <f t="shared" si="0"/>
        <v>-</v>
      </c>
      <c r="F21" s="117" t="str">
        <f>IF('1. Datos entrada'!F116=0,"-",'1. Datos entrada'!F116)</f>
        <v>-</v>
      </c>
      <c r="G21" s="50" t="str">
        <f t="shared" si="1"/>
        <v>-</v>
      </c>
      <c r="H21" s="14"/>
      <c r="I21" s="14"/>
      <c r="J21" s="14"/>
    </row>
    <row r="22" spans="1:10" x14ac:dyDescent="0.25">
      <c r="A22" s="117" t="str">
        <f>IF('1. Datos entrada'!A117=0,"-",'1. Datos entrada'!A117)</f>
        <v>-</v>
      </c>
      <c r="B22" s="117" t="str">
        <f>IF('1. Datos entrada'!B117=0,"-",'1. Datos entrada'!B117)</f>
        <v>-</v>
      </c>
      <c r="C22" s="117" t="str">
        <f>IF('1. Datos entrada'!C117=0,"-",'1. Datos entrada'!C117)</f>
        <v>-</v>
      </c>
      <c r="D22" s="117" t="str">
        <f>IF('1. Datos entrada'!D117=0,"-",'1. Datos entrada'!D117)</f>
        <v>-</v>
      </c>
      <c r="E22" s="50" t="str">
        <f t="shared" si="0"/>
        <v>-</v>
      </c>
      <c r="F22" s="117" t="str">
        <f>IF('1. Datos entrada'!F117=0,"-",'1. Datos entrada'!F117)</f>
        <v>-</v>
      </c>
      <c r="G22" s="50" t="str">
        <f t="shared" si="1"/>
        <v>-</v>
      </c>
      <c r="H22" s="14"/>
      <c r="I22" s="14"/>
      <c r="J22" s="14"/>
    </row>
    <row r="23" spans="1:10" x14ac:dyDescent="0.25">
      <c r="A23" s="117" t="str">
        <f>IF('1. Datos entrada'!A118=0,"-",'1. Datos entrada'!A118)</f>
        <v>-</v>
      </c>
      <c r="B23" s="117" t="str">
        <f>IF('1. Datos entrada'!B118=0,"-",'1. Datos entrada'!B118)</f>
        <v>-</v>
      </c>
      <c r="C23" s="117" t="str">
        <f>IF('1. Datos entrada'!C118=0,"-",'1. Datos entrada'!C118)</f>
        <v>-</v>
      </c>
      <c r="D23" s="117" t="str">
        <f>IF('1. Datos entrada'!D118=0,"-",'1. Datos entrada'!D118)</f>
        <v>-</v>
      </c>
      <c r="E23" s="50" t="str">
        <f t="shared" si="0"/>
        <v>-</v>
      </c>
      <c r="F23" s="117" t="str">
        <f>IF('1. Datos entrada'!F118=0,"-",'1. Datos entrada'!F118)</f>
        <v>-</v>
      </c>
      <c r="G23" s="50" t="str">
        <f t="shared" si="1"/>
        <v>-</v>
      </c>
      <c r="H23" s="14"/>
      <c r="I23" s="14"/>
      <c r="J23" s="14"/>
    </row>
    <row r="24" spans="1:10" x14ac:dyDescent="0.25">
      <c r="A24" s="117" t="str">
        <f>IF('1. Datos entrada'!A119=0,"-",'1. Datos entrada'!A119)</f>
        <v>-</v>
      </c>
      <c r="B24" s="117" t="str">
        <f>IF('1. Datos entrada'!B119=0,"-",'1. Datos entrada'!B119)</f>
        <v>-</v>
      </c>
      <c r="C24" s="117" t="str">
        <f>IF('1. Datos entrada'!C119=0,"-",'1. Datos entrada'!C119)</f>
        <v>-</v>
      </c>
      <c r="D24" s="117" t="str">
        <f>IF('1. Datos entrada'!D119=0,"-",'1. Datos entrada'!D119)</f>
        <v>-</v>
      </c>
      <c r="E24" s="50" t="str">
        <f t="shared" si="0"/>
        <v>-</v>
      </c>
      <c r="F24" s="117" t="str">
        <f>IF('1. Datos entrada'!F119=0,"-",'1. Datos entrada'!F119)</f>
        <v>-</v>
      </c>
      <c r="G24" s="50" t="str">
        <f t="shared" si="1"/>
        <v>-</v>
      </c>
      <c r="H24" s="14"/>
      <c r="I24" s="14"/>
      <c r="J24" s="14"/>
    </row>
    <row r="25" spans="1:10" x14ac:dyDescent="0.25">
      <c r="A25" s="117" t="str">
        <f>IF('1. Datos entrada'!A120=0,"-",'1. Datos entrada'!A120)</f>
        <v>-</v>
      </c>
      <c r="B25" s="117" t="str">
        <f>IF('1. Datos entrada'!B120=0,"-",'1. Datos entrada'!B120)</f>
        <v>-</v>
      </c>
      <c r="C25" s="117" t="str">
        <f>IF('1. Datos entrada'!C120=0,"-",'1. Datos entrada'!C120)</f>
        <v>-</v>
      </c>
      <c r="D25" s="117" t="str">
        <f>IF('1. Datos entrada'!D120=0,"-",'1. Datos entrada'!D120)</f>
        <v>-</v>
      </c>
      <c r="E25" s="50" t="str">
        <f t="shared" si="0"/>
        <v>-</v>
      </c>
      <c r="F25" s="117" t="str">
        <f>IF('1. Datos entrada'!F120=0,"-",'1. Datos entrada'!F120)</f>
        <v>-</v>
      </c>
      <c r="G25" s="50" t="str">
        <f t="shared" si="1"/>
        <v>-</v>
      </c>
      <c r="H25" s="14"/>
      <c r="I25" s="14"/>
      <c r="J25" s="14"/>
    </row>
    <row r="26" spans="1:10" x14ac:dyDescent="0.25">
      <c r="A26" s="117" t="str">
        <f>IF('1. Datos entrada'!A121=0,"-",'1. Datos entrada'!A121)</f>
        <v>-</v>
      </c>
      <c r="B26" s="117" t="str">
        <f>IF('1. Datos entrada'!B121=0,"-",'1. Datos entrada'!B121)</f>
        <v>-</v>
      </c>
      <c r="C26" s="117" t="str">
        <f>IF('1. Datos entrada'!C121=0,"-",'1. Datos entrada'!C121)</f>
        <v>-</v>
      </c>
      <c r="D26" s="117" t="str">
        <f>IF('1. Datos entrada'!D121=0,"-",'1. Datos entrada'!D121)</f>
        <v>-</v>
      </c>
      <c r="E26" s="50" t="str">
        <f t="shared" si="0"/>
        <v>-</v>
      </c>
      <c r="F26" s="117" t="str">
        <f>IF('1. Datos entrada'!F121=0,"-",'1. Datos entrada'!F121)</f>
        <v>-</v>
      </c>
      <c r="G26" s="50" t="str">
        <f t="shared" si="1"/>
        <v>-</v>
      </c>
      <c r="H26" s="14"/>
      <c r="I26" s="14"/>
      <c r="J26" s="14"/>
    </row>
    <row r="27" spans="1:10" x14ac:dyDescent="0.25">
      <c r="A27" s="117" t="str">
        <f>IF('1. Datos entrada'!A122=0,"-",'1. Datos entrada'!A122)</f>
        <v>-</v>
      </c>
      <c r="B27" s="117" t="str">
        <f>IF('1. Datos entrada'!B122=0,"-",'1. Datos entrada'!B122)</f>
        <v>-</v>
      </c>
      <c r="C27" s="117" t="str">
        <f>IF('1. Datos entrada'!C122=0,"-",'1. Datos entrada'!C122)</f>
        <v>-</v>
      </c>
      <c r="D27" s="117" t="str">
        <f>IF('1. Datos entrada'!D122=0,"-",'1. Datos entrada'!D122)</f>
        <v>-</v>
      </c>
      <c r="E27" s="50" t="str">
        <f t="shared" si="0"/>
        <v>-</v>
      </c>
      <c r="F27" s="117" t="str">
        <f>IF('1. Datos entrada'!F122=0,"-",'1. Datos entrada'!F122)</f>
        <v>-</v>
      </c>
      <c r="G27" s="50" t="str">
        <f t="shared" si="1"/>
        <v>-</v>
      </c>
      <c r="H27" s="14"/>
      <c r="I27" s="14"/>
      <c r="J27" s="14"/>
    </row>
    <row r="28" spans="1:10" x14ac:dyDescent="0.25">
      <c r="A28" s="117" t="str">
        <f>IF('1. Datos entrada'!A123=0,"-",'1. Datos entrada'!A123)</f>
        <v>-</v>
      </c>
      <c r="B28" s="117" t="str">
        <f>IF('1. Datos entrada'!B123=0,"-",'1. Datos entrada'!B123)</f>
        <v>-</v>
      </c>
      <c r="C28" s="117" t="str">
        <f>IF('1. Datos entrada'!C123=0,"-",'1. Datos entrada'!C123)</f>
        <v>-</v>
      </c>
      <c r="D28" s="117" t="str">
        <f>IF('1. Datos entrada'!D123=0,"-",'1. Datos entrada'!D123)</f>
        <v>-</v>
      </c>
      <c r="E28" s="50" t="str">
        <f t="shared" si="0"/>
        <v>-</v>
      </c>
      <c r="F28" s="117" t="str">
        <f>IF('1. Datos entrada'!F123=0,"-",'1. Datos entrada'!F123)</f>
        <v>-</v>
      </c>
      <c r="G28" s="50" t="str">
        <f t="shared" si="1"/>
        <v>-</v>
      </c>
      <c r="H28" s="14"/>
      <c r="I28" s="14"/>
      <c r="J28" s="14"/>
    </row>
    <row r="29" spans="1:10" x14ac:dyDescent="0.25">
      <c r="A29" s="117" t="str">
        <f>IF('1. Datos entrada'!A124=0,"-",'1. Datos entrada'!A124)</f>
        <v>-</v>
      </c>
      <c r="B29" s="117" t="str">
        <f>IF('1. Datos entrada'!B124=0,"-",'1. Datos entrada'!B124)</f>
        <v>-</v>
      </c>
      <c r="C29" s="117" t="str">
        <f>IF('1. Datos entrada'!C124=0,"-",'1. Datos entrada'!C124)</f>
        <v>-</v>
      </c>
      <c r="D29" s="117" t="str">
        <f>IF('1. Datos entrada'!D124=0,"-",'1. Datos entrada'!D124)</f>
        <v>-</v>
      </c>
      <c r="E29" s="50" t="str">
        <f t="shared" si="0"/>
        <v>-</v>
      </c>
      <c r="F29" s="117" t="str">
        <f>IF('1. Datos entrada'!F124=0,"-",'1. Datos entrada'!F124)</f>
        <v>-</v>
      </c>
      <c r="G29" s="50" t="str">
        <f t="shared" si="1"/>
        <v>-</v>
      </c>
      <c r="H29" s="14"/>
      <c r="I29" s="14"/>
      <c r="J29" s="14"/>
    </row>
    <row r="30" spans="1:10" x14ac:dyDescent="0.25">
      <c r="A30" s="117" t="str">
        <f>IF('1. Datos entrada'!A125=0,"-",'1. Datos entrada'!A125)</f>
        <v>-</v>
      </c>
      <c r="B30" s="117" t="str">
        <f>IF('1. Datos entrada'!B125=0,"-",'1. Datos entrada'!B125)</f>
        <v>-</v>
      </c>
      <c r="C30" s="117" t="str">
        <f>IF('1. Datos entrada'!C125=0,"-",'1. Datos entrada'!C125)</f>
        <v>-</v>
      </c>
      <c r="D30" s="117" t="str">
        <f>IF('1. Datos entrada'!D125=0,"-",'1. Datos entrada'!D125)</f>
        <v>-</v>
      </c>
      <c r="E30" s="50" t="str">
        <f t="shared" si="0"/>
        <v>-</v>
      </c>
      <c r="F30" s="117" t="str">
        <f>IF('1. Datos entrada'!F125=0,"-",'1. Datos entrada'!F125)</f>
        <v>-</v>
      </c>
      <c r="G30" s="50" t="str">
        <f t="shared" si="1"/>
        <v>-</v>
      </c>
      <c r="H30" s="14"/>
      <c r="I30" s="14"/>
      <c r="J30" s="14"/>
    </row>
    <row r="31" spans="1:10" x14ac:dyDescent="0.25">
      <c r="A31" s="117" t="str">
        <f>IF('1. Datos entrada'!A126=0,"-",'1. Datos entrada'!A126)</f>
        <v>-</v>
      </c>
      <c r="B31" s="117" t="str">
        <f>IF('1. Datos entrada'!B126=0,"-",'1. Datos entrada'!B126)</f>
        <v>-</v>
      </c>
      <c r="C31" s="117" t="str">
        <f>IF('1. Datos entrada'!C126=0,"-",'1. Datos entrada'!C126)</f>
        <v>-</v>
      </c>
      <c r="D31" s="117" t="str">
        <f>IF('1. Datos entrada'!D126=0,"-",'1. Datos entrada'!D126)</f>
        <v>-</v>
      </c>
      <c r="E31" s="50" t="str">
        <f t="shared" si="0"/>
        <v>-</v>
      </c>
      <c r="F31" s="117" t="str">
        <f>IF('1. Datos entrada'!F126=0,"-",'1. Datos entrada'!F126)</f>
        <v>-</v>
      </c>
      <c r="G31" s="50" t="str">
        <f t="shared" si="1"/>
        <v>-</v>
      </c>
      <c r="H31" s="14"/>
      <c r="I31" s="14"/>
      <c r="J31" s="14"/>
    </row>
    <row r="32" spans="1:10" x14ac:dyDescent="0.25">
      <c r="A32" s="117" t="str">
        <f>IF('1. Datos entrada'!A127=0,"-",'1. Datos entrada'!A127)</f>
        <v>-</v>
      </c>
      <c r="B32" s="117" t="str">
        <f>IF('1. Datos entrada'!B127=0,"-",'1. Datos entrada'!B127)</f>
        <v>-</v>
      </c>
      <c r="C32" s="117" t="str">
        <f>IF('1. Datos entrada'!C127=0,"-",'1. Datos entrada'!C127)</f>
        <v>-</v>
      </c>
      <c r="D32" s="117" t="str">
        <f>IF('1. Datos entrada'!D127=0,"-",'1. Datos entrada'!D127)</f>
        <v>-</v>
      </c>
      <c r="E32" s="50" t="str">
        <f t="shared" si="0"/>
        <v>-</v>
      </c>
      <c r="F32" s="117" t="str">
        <f>IF('1. Datos entrada'!F127=0,"-",'1. Datos entrada'!F127)</f>
        <v>-</v>
      </c>
      <c r="G32" s="50" t="str">
        <f t="shared" si="1"/>
        <v>-</v>
      </c>
      <c r="H32" s="14"/>
      <c r="I32" s="14"/>
      <c r="J32" s="14"/>
    </row>
    <row r="33" spans="1:10" x14ac:dyDescent="0.25">
      <c r="A33" s="117" t="str">
        <f>IF('1. Datos entrada'!A128=0,"-",'1. Datos entrada'!A128)</f>
        <v>-</v>
      </c>
      <c r="B33" s="117" t="str">
        <f>IF('1. Datos entrada'!B128=0,"-",'1. Datos entrada'!B128)</f>
        <v>-</v>
      </c>
      <c r="C33" s="117" t="str">
        <f>IF('1. Datos entrada'!C128=0,"-",'1. Datos entrada'!C128)</f>
        <v>-</v>
      </c>
      <c r="D33" s="117" t="str">
        <f>IF('1. Datos entrada'!D128=0,"-",'1. Datos entrada'!D128)</f>
        <v>-</v>
      </c>
      <c r="E33" s="50" t="str">
        <f t="shared" si="0"/>
        <v>-</v>
      </c>
      <c r="F33" s="117" t="str">
        <f>IF('1. Datos entrada'!F128=0,"-",'1. Datos entrada'!F128)</f>
        <v>-</v>
      </c>
      <c r="G33" s="50" t="str">
        <f t="shared" si="1"/>
        <v>-</v>
      </c>
      <c r="H33" s="14"/>
      <c r="I33" s="14"/>
      <c r="J33" s="14"/>
    </row>
    <row r="34" spans="1:10" x14ac:dyDescent="0.25">
      <c r="A34" s="117" t="str">
        <f>IF('1. Datos entrada'!A129=0,"-",'1. Datos entrada'!A129)</f>
        <v>-</v>
      </c>
      <c r="B34" s="117" t="str">
        <f>IF('1. Datos entrada'!B129=0,"-",'1. Datos entrada'!B129)</f>
        <v>-</v>
      </c>
      <c r="C34" s="117" t="str">
        <f>IF('1. Datos entrada'!C129=0,"-",'1. Datos entrada'!C129)</f>
        <v>-</v>
      </c>
      <c r="D34" s="117" t="str">
        <f>IF('1. Datos entrada'!D129=0,"-",'1. Datos entrada'!D129)</f>
        <v>-</v>
      </c>
      <c r="E34" s="50" t="str">
        <f t="shared" si="0"/>
        <v>-</v>
      </c>
      <c r="F34" s="117" t="str">
        <f>IF('1. Datos entrada'!F129=0,"-",'1. Datos entrada'!F129)</f>
        <v>-</v>
      </c>
      <c r="G34" s="50" t="str">
        <f t="shared" si="1"/>
        <v>-</v>
      </c>
      <c r="H34" s="14"/>
      <c r="I34" s="14"/>
      <c r="J34" s="14"/>
    </row>
    <row r="35" spans="1:10" x14ac:dyDescent="0.25">
      <c r="A35" s="117" t="str">
        <f>IF('1. Datos entrada'!A130=0,"-",'1. Datos entrada'!A130)</f>
        <v>-</v>
      </c>
      <c r="B35" s="117" t="str">
        <f>IF('1. Datos entrada'!B130=0,"-",'1. Datos entrada'!B130)</f>
        <v>-</v>
      </c>
      <c r="C35" s="117" t="str">
        <f>IF('1. Datos entrada'!C130=0,"-",'1. Datos entrada'!C130)</f>
        <v>-</v>
      </c>
      <c r="D35" s="117" t="str">
        <f>IF('1. Datos entrada'!D130=0,"-",'1. Datos entrada'!D130)</f>
        <v>-</v>
      </c>
      <c r="E35" s="50" t="str">
        <f t="shared" si="0"/>
        <v>-</v>
      </c>
      <c r="F35" s="117" t="str">
        <f>IF('1. Datos entrada'!F130=0,"-",'1. Datos entrada'!F130)</f>
        <v>-</v>
      </c>
      <c r="G35" s="50" t="str">
        <f t="shared" si="1"/>
        <v>-</v>
      </c>
      <c r="H35" s="14"/>
      <c r="I35" s="14"/>
      <c r="J35" s="14"/>
    </row>
    <row r="36" spans="1:10" x14ac:dyDescent="0.25">
      <c r="A36" s="117" t="str">
        <f>IF('1. Datos entrada'!A131=0,"-",'1. Datos entrada'!A131)</f>
        <v>-</v>
      </c>
      <c r="B36" s="117" t="str">
        <f>IF('1. Datos entrada'!B131=0,"-",'1. Datos entrada'!B131)</f>
        <v>-</v>
      </c>
      <c r="C36" s="117" t="str">
        <f>IF('1. Datos entrada'!C131=0,"-",'1. Datos entrada'!C131)</f>
        <v>-</v>
      </c>
      <c r="D36" s="117" t="str">
        <f>IF('1. Datos entrada'!D131=0,"-",'1. Datos entrada'!D131)</f>
        <v>-</v>
      </c>
      <c r="E36" s="50" t="str">
        <f t="shared" si="0"/>
        <v>-</v>
      </c>
      <c r="F36" s="117" t="str">
        <f>IF('1. Datos entrada'!F131=0,"-",'1. Datos entrada'!F131)</f>
        <v>-</v>
      </c>
      <c r="G36" s="50" t="str">
        <f t="shared" si="1"/>
        <v>-</v>
      </c>
      <c r="H36" s="14"/>
      <c r="I36" s="14"/>
      <c r="J36" s="14"/>
    </row>
    <row r="37" spans="1:10" x14ac:dyDescent="0.25">
      <c r="A37" s="117" t="str">
        <f>IF('1. Datos entrada'!A132=0,"-",'1. Datos entrada'!A132)</f>
        <v>-</v>
      </c>
      <c r="B37" s="117" t="str">
        <f>IF('1. Datos entrada'!B132=0,"-",'1. Datos entrada'!B132)</f>
        <v>-</v>
      </c>
      <c r="C37" s="117" t="str">
        <f>IF('1. Datos entrada'!C132=0,"-",'1. Datos entrada'!C132)</f>
        <v>-</v>
      </c>
      <c r="D37" s="117" t="str">
        <f>IF('1. Datos entrada'!D132=0,"-",'1. Datos entrada'!D132)</f>
        <v>-</v>
      </c>
      <c r="E37" s="50" t="str">
        <f t="shared" si="0"/>
        <v>-</v>
      </c>
      <c r="F37" s="117" t="str">
        <f>IF('1. Datos entrada'!F132=0,"-",'1. Datos entrada'!F132)</f>
        <v>-</v>
      </c>
      <c r="G37" s="50" t="str">
        <f t="shared" si="1"/>
        <v>-</v>
      </c>
      <c r="H37" s="14"/>
      <c r="I37" s="14"/>
      <c r="J37" s="14"/>
    </row>
    <row r="38" spans="1:10" x14ac:dyDescent="0.25">
      <c r="A38" s="117" t="str">
        <f>IF('1. Datos entrada'!A133=0,"-",'1. Datos entrada'!A133)</f>
        <v>-</v>
      </c>
      <c r="B38" s="117" t="str">
        <f>IF('1. Datos entrada'!B133=0,"-",'1. Datos entrada'!B133)</f>
        <v>-</v>
      </c>
      <c r="C38" s="117" t="str">
        <f>IF('1. Datos entrada'!C133=0,"-",'1. Datos entrada'!C133)</f>
        <v>-</v>
      </c>
      <c r="D38" s="117" t="str">
        <f>IF('1. Datos entrada'!D133=0,"-",'1. Datos entrada'!D133)</f>
        <v>-</v>
      </c>
      <c r="E38" s="50" t="str">
        <f t="shared" si="0"/>
        <v>-</v>
      </c>
      <c r="F38" s="117" t="str">
        <f>IF('1. Datos entrada'!F133=0,"-",'1. Datos entrada'!F133)</f>
        <v>-</v>
      </c>
      <c r="G38" s="50" t="str">
        <f t="shared" si="1"/>
        <v>-</v>
      </c>
      <c r="H38" s="14"/>
      <c r="I38" s="14"/>
      <c r="J38" s="14"/>
    </row>
    <row r="39" spans="1:10" x14ac:dyDescent="0.25">
      <c r="A39" s="117" t="str">
        <f>IF('1. Datos entrada'!A134=0,"-",'1. Datos entrada'!A134)</f>
        <v>-</v>
      </c>
      <c r="B39" s="117" t="str">
        <f>IF('1. Datos entrada'!B134=0,"-",'1. Datos entrada'!B134)</f>
        <v>-</v>
      </c>
      <c r="C39" s="117" t="str">
        <f>IF('1. Datos entrada'!C134=0,"-",'1. Datos entrada'!C134)</f>
        <v>-</v>
      </c>
      <c r="D39" s="117" t="str">
        <f>IF('1. Datos entrada'!D134=0,"-",'1. Datos entrada'!D134)</f>
        <v>-</v>
      </c>
      <c r="E39" s="50" t="str">
        <f t="shared" si="0"/>
        <v>-</v>
      </c>
      <c r="F39" s="117" t="str">
        <f>IF('1. Datos entrada'!F134=0,"-",'1. Datos entrada'!F134)</f>
        <v>-</v>
      </c>
      <c r="G39" s="50" t="str">
        <f t="shared" si="1"/>
        <v>-</v>
      </c>
      <c r="H39" s="14"/>
      <c r="I39" s="14"/>
      <c r="J39" s="14"/>
    </row>
    <row r="40" spans="1:10" x14ac:dyDescent="0.25">
      <c r="A40" s="117" t="str">
        <f>IF('1. Datos entrada'!A135=0,"-",'1. Datos entrada'!A135)</f>
        <v>-</v>
      </c>
      <c r="B40" s="117" t="str">
        <f>IF('1. Datos entrada'!B135=0,"-",'1. Datos entrada'!B135)</f>
        <v>-</v>
      </c>
      <c r="C40" s="117" t="str">
        <f>IF('1. Datos entrada'!C135=0,"-",'1. Datos entrada'!C135)</f>
        <v>-</v>
      </c>
      <c r="D40" s="117" t="str">
        <f>IF('1. Datos entrada'!D135=0,"-",'1. Datos entrada'!D135)</f>
        <v>-</v>
      </c>
      <c r="E40" s="50" t="str">
        <f t="shared" si="0"/>
        <v>-</v>
      </c>
      <c r="F40" s="117" t="str">
        <f>IF('1. Datos entrada'!F135=0,"-",'1. Datos entrada'!F135)</f>
        <v>-</v>
      </c>
      <c r="G40" s="50" t="str">
        <f t="shared" si="1"/>
        <v>-</v>
      </c>
      <c r="H40" s="14"/>
      <c r="I40" s="14"/>
      <c r="J40" s="14"/>
    </row>
    <row r="41" spans="1:10" x14ac:dyDescent="0.25">
      <c r="A41" s="117" t="str">
        <f>IF('1. Datos entrada'!A136=0,"-",'1. Datos entrada'!A136)</f>
        <v>-</v>
      </c>
      <c r="B41" s="117" t="str">
        <f>IF('1. Datos entrada'!B136=0,"-",'1. Datos entrada'!B136)</f>
        <v>-</v>
      </c>
      <c r="C41" s="117" t="str">
        <f>IF('1. Datos entrada'!C136=0,"-",'1. Datos entrada'!C136)</f>
        <v>-</v>
      </c>
      <c r="D41" s="117" t="str">
        <f>IF('1. Datos entrada'!D136=0,"-",'1. Datos entrada'!D136)</f>
        <v>-</v>
      </c>
      <c r="E41" s="50" t="str">
        <f t="shared" si="0"/>
        <v>-</v>
      </c>
      <c r="F41" s="117" t="str">
        <f>IF('1. Datos entrada'!F136=0,"-",'1. Datos entrada'!F136)</f>
        <v>-</v>
      </c>
      <c r="G41" s="50" t="str">
        <f t="shared" si="1"/>
        <v>-</v>
      </c>
      <c r="H41" s="14"/>
      <c r="I41" s="14"/>
      <c r="J41" s="14"/>
    </row>
    <row r="42" spans="1:10" x14ac:dyDescent="0.25">
      <c r="A42" s="117" t="str">
        <f>IF('1. Datos entrada'!A137=0,"-",'1. Datos entrada'!A137)</f>
        <v>-</v>
      </c>
      <c r="B42" s="117" t="str">
        <f>IF('1. Datos entrada'!B137=0,"-",'1. Datos entrada'!B137)</f>
        <v>-</v>
      </c>
      <c r="C42" s="117" t="str">
        <f>IF('1. Datos entrada'!C137=0,"-",'1. Datos entrada'!C137)</f>
        <v>-</v>
      </c>
      <c r="D42" s="117" t="str">
        <f>IF('1. Datos entrada'!D137=0,"-",'1. Datos entrada'!D137)</f>
        <v>-</v>
      </c>
      <c r="E42" s="50" t="str">
        <f t="shared" si="0"/>
        <v>-</v>
      </c>
      <c r="F42" s="117" t="str">
        <f>IF('1. Datos entrada'!F137=0,"-",'1. Datos entrada'!F137)</f>
        <v>-</v>
      </c>
      <c r="G42" s="50" t="str">
        <f t="shared" si="1"/>
        <v>-</v>
      </c>
      <c r="H42" s="14"/>
      <c r="I42" s="14"/>
      <c r="J42" s="14"/>
    </row>
    <row r="43" spans="1:10" x14ac:dyDescent="0.25">
      <c r="A43" s="117" t="str">
        <f>IF('1. Datos entrada'!A138=0,"-",'1. Datos entrada'!A138)</f>
        <v>-</v>
      </c>
      <c r="B43" s="117" t="str">
        <f>IF('1. Datos entrada'!B138=0,"-",'1. Datos entrada'!B138)</f>
        <v>-</v>
      </c>
      <c r="C43" s="117" t="str">
        <f>IF('1. Datos entrada'!C138=0,"-",'1. Datos entrada'!C138)</f>
        <v>-</v>
      </c>
      <c r="D43" s="117" t="str">
        <f>IF('1. Datos entrada'!D138=0,"-",'1. Datos entrada'!D138)</f>
        <v>-</v>
      </c>
      <c r="E43" s="50" t="str">
        <f t="shared" si="0"/>
        <v>-</v>
      </c>
      <c r="F43" s="117" t="str">
        <f>IF('1. Datos entrada'!F138=0,"-",'1. Datos entrada'!F138)</f>
        <v>-</v>
      </c>
      <c r="G43" s="50" t="str">
        <f t="shared" si="1"/>
        <v>-</v>
      </c>
      <c r="H43" s="14"/>
      <c r="I43" s="14"/>
      <c r="J43" s="14"/>
    </row>
    <row r="44" spans="1:10" x14ac:dyDescent="0.25">
      <c r="A44" s="117" t="str">
        <f>IF('1. Datos entrada'!A139=0,"-",'1. Datos entrada'!A139)</f>
        <v>-</v>
      </c>
      <c r="B44" s="117" t="str">
        <f>IF('1. Datos entrada'!B139=0,"-",'1. Datos entrada'!B139)</f>
        <v>-</v>
      </c>
      <c r="C44" s="117" t="str">
        <f>IF('1. Datos entrada'!C139=0,"-",'1. Datos entrada'!C139)</f>
        <v>-</v>
      </c>
      <c r="D44" s="117" t="str">
        <f>IF('1. Datos entrada'!D139=0,"-",'1. Datos entrada'!D139)</f>
        <v>-</v>
      </c>
      <c r="E44" s="50" t="str">
        <f t="shared" si="0"/>
        <v>-</v>
      </c>
      <c r="F44" s="117" t="str">
        <f>IF('1. Datos entrada'!F139=0,"-",'1. Datos entrada'!F139)</f>
        <v>-</v>
      </c>
      <c r="G44" s="50" t="str">
        <f t="shared" si="1"/>
        <v>-</v>
      </c>
      <c r="H44" s="14"/>
      <c r="I44" s="14"/>
      <c r="J44" s="14"/>
    </row>
    <row r="45" spans="1:10" x14ac:dyDescent="0.25">
      <c r="A45" s="117" t="str">
        <f>IF('1. Datos entrada'!A140=0,"-",'1. Datos entrada'!A140)</f>
        <v>-</v>
      </c>
      <c r="B45" s="117" t="str">
        <f>IF('1. Datos entrada'!B140=0,"-",'1. Datos entrada'!B140)</f>
        <v>-</v>
      </c>
      <c r="C45" s="117" t="str">
        <f>IF('1. Datos entrada'!C140=0,"-",'1. Datos entrada'!C140)</f>
        <v>-</v>
      </c>
      <c r="D45" s="117" t="str">
        <f>IF('1. Datos entrada'!D140=0,"-",'1. Datos entrada'!D140)</f>
        <v>-</v>
      </c>
      <c r="E45" s="50" t="str">
        <f t="shared" si="0"/>
        <v>-</v>
      </c>
      <c r="F45" s="117" t="str">
        <f>IF('1. Datos entrada'!F140=0,"-",'1. Datos entrada'!F140)</f>
        <v>-</v>
      </c>
      <c r="G45" s="50" t="str">
        <f t="shared" si="1"/>
        <v>-</v>
      </c>
      <c r="H45" s="14"/>
      <c r="I45" s="14"/>
      <c r="J45" s="14"/>
    </row>
    <row r="46" spans="1:10" x14ac:dyDescent="0.25">
      <c r="A46" s="117" t="str">
        <f>IF('1. Datos entrada'!A141=0,"-",'1. Datos entrada'!A141)</f>
        <v>-</v>
      </c>
      <c r="B46" s="117" t="str">
        <f>IF('1. Datos entrada'!B141=0,"-",'1. Datos entrada'!B141)</f>
        <v>-</v>
      </c>
      <c r="C46" s="117" t="str">
        <f>IF('1. Datos entrada'!C141=0,"-",'1. Datos entrada'!C141)</f>
        <v>-</v>
      </c>
      <c r="D46" s="117" t="str">
        <f>IF('1. Datos entrada'!D141=0,"-",'1. Datos entrada'!D141)</f>
        <v>-</v>
      </c>
      <c r="E46" s="50" t="str">
        <f t="shared" si="0"/>
        <v>-</v>
      </c>
      <c r="F46" s="117" t="str">
        <f>IF('1. Datos entrada'!F141=0,"-",'1. Datos entrada'!F141)</f>
        <v>-</v>
      </c>
      <c r="G46" s="50" t="str">
        <f t="shared" si="1"/>
        <v>-</v>
      </c>
      <c r="H46" s="14"/>
      <c r="I46" s="14"/>
      <c r="J46" s="14"/>
    </row>
    <row r="47" spans="1:10" x14ac:dyDescent="0.25">
      <c r="A47" s="117" t="str">
        <f>IF('1. Datos entrada'!A142=0,"-",'1. Datos entrada'!A142)</f>
        <v>-</v>
      </c>
      <c r="B47" s="117" t="str">
        <f>IF('1. Datos entrada'!B142=0,"-",'1. Datos entrada'!B142)</f>
        <v>-</v>
      </c>
      <c r="C47" s="117" t="str">
        <f>IF('1. Datos entrada'!C142=0,"-",'1. Datos entrada'!C142)</f>
        <v>-</v>
      </c>
      <c r="D47" s="117" t="str">
        <f>IF('1. Datos entrada'!D142=0,"-",'1. Datos entrada'!D142)</f>
        <v>-</v>
      </c>
      <c r="E47" s="50" t="str">
        <f t="shared" si="0"/>
        <v>-</v>
      </c>
      <c r="F47" s="117" t="str">
        <f>IF('1. Datos entrada'!F142=0,"-",'1. Datos entrada'!F142)</f>
        <v>-</v>
      </c>
      <c r="G47" s="50" t="str">
        <f t="shared" si="1"/>
        <v>-</v>
      </c>
      <c r="H47" s="14"/>
      <c r="I47" s="14"/>
      <c r="J47" s="14"/>
    </row>
    <row r="48" spans="1:10" x14ac:dyDescent="0.25">
      <c r="A48" s="117" t="str">
        <f>IF('1. Datos entrada'!A143=0,"-",'1. Datos entrada'!A143)</f>
        <v>-</v>
      </c>
      <c r="B48" s="117" t="str">
        <f>IF('1. Datos entrada'!B143=0,"-",'1. Datos entrada'!B143)</f>
        <v>-</v>
      </c>
      <c r="C48" s="117" t="str">
        <f>IF('1. Datos entrada'!C143=0,"-",'1. Datos entrada'!C143)</f>
        <v>-</v>
      </c>
      <c r="D48" s="117" t="str">
        <f>IF('1. Datos entrada'!D143=0,"-",'1. Datos entrada'!D143)</f>
        <v>-</v>
      </c>
      <c r="E48" s="50" t="str">
        <f t="shared" si="0"/>
        <v>-</v>
      </c>
      <c r="F48" s="117" t="str">
        <f>IF('1. Datos entrada'!F143=0,"-",'1. Datos entrada'!F143)</f>
        <v>-</v>
      </c>
      <c r="G48" s="50" t="str">
        <f t="shared" si="1"/>
        <v>-</v>
      </c>
      <c r="H48" s="14"/>
      <c r="I48" s="14"/>
      <c r="J48" s="14"/>
    </row>
    <row r="49" spans="1:10" x14ac:dyDescent="0.25">
      <c r="A49" s="117" t="str">
        <f>IF('1. Datos entrada'!A144=0,"-",'1. Datos entrada'!A144)</f>
        <v>-</v>
      </c>
      <c r="B49" s="117" t="str">
        <f>IF('1. Datos entrada'!B144=0,"-",'1. Datos entrada'!B144)</f>
        <v>-</v>
      </c>
      <c r="C49" s="117" t="str">
        <f>IF('1. Datos entrada'!C144=0,"-",'1. Datos entrada'!C144)</f>
        <v>-</v>
      </c>
      <c r="D49" s="117" t="str">
        <f>IF('1. Datos entrada'!D144=0,"-",'1. Datos entrada'!D144)</f>
        <v>-</v>
      </c>
      <c r="E49" s="50" t="str">
        <f t="shared" si="0"/>
        <v>-</v>
      </c>
      <c r="F49" s="117" t="str">
        <f>IF('1. Datos entrada'!F144=0,"-",'1. Datos entrada'!F144)</f>
        <v>-</v>
      </c>
      <c r="G49" s="50" t="str">
        <f t="shared" si="1"/>
        <v>-</v>
      </c>
      <c r="H49" s="14"/>
      <c r="I49" s="14"/>
      <c r="J49" s="14"/>
    </row>
    <row r="50" spans="1:10" x14ac:dyDescent="0.25">
      <c r="A50" s="117" t="str">
        <f>IF('1. Datos entrada'!A145=0,"-",'1. Datos entrada'!A145)</f>
        <v>-</v>
      </c>
      <c r="B50" s="117" t="str">
        <f>IF('1. Datos entrada'!B145=0,"-",'1. Datos entrada'!B145)</f>
        <v>-</v>
      </c>
      <c r="C50" s="117" t="str">
        <f>IF('1. Datos entrada'!C145=0,"-",'1. Datos entrada'!C145)</f>
        <v>-</v>
      </c>
      <c r="D50" s="117" t="str">
        <f>IF('1. Datos entrada'!D145=0,"-",'1. Datos entrada'!D145)</f>
        <v>-</v>
      </c>
      <c r="E50" s="50" t="str">
        <f t="shared" si="0"/>
        <v>-</v>
      </c>
      <c r="F50" s="117" t="str">
        <f>IF('1. Datos entrada'!F145=0,"-",'1. Datos entrada'!F145)</f>
        <v>-</v>
      </c>
      <c r="G50" s="50" t="str">
        <f t="shared" si="1"/>
        <v>-</v>
      </c>
      <c r="H50" s="14"/>
      <c r="I50" s="14"/>
      <c r="J50" s="14"/>
    </row>
    <row r="51" spans="1:10" x14ac:dyDescent="0.25">
      <c r="A51" s="117" t="str">
        <f>IF('1. Datos entrada'!A146=0,"-",'1. Datos entrada'!A146)</f>
        <v>-</v>
      </c>
      <c r="B51" s="117" t="str">
        <f>IF('1. Datos entrada'!B146=0,"-",'1. Datos entrada'!B146)</f>
        <v>-</v>
      </c>
      <c r="C51" s="117" t="str">
        <f>IF('1. Datos entrada'!C146=0,"-",'1. Datos entrada'!C146)</f>
        <v>-</v>
      </c>
      <c r="D51" s="117" t="str">
        <f>IF('1. Datos entrada'!D146=0,"-",'1. Datos entrada'!D146)</f>
        <v>-</v>
      </c>
      <c r="E51" s="50" t="str">
        <f t="shared" si="0"/>
        <v>-</v>
      </c>
      <c r="F51" s="117" t="str">
        <f>IF('1. Datos entrada'!F146=0,"-",'1. Datos entrada'!F146)</f>
        <v>-</v>
      </c>
      <c r="G51" s="50" t="str">
        <f t="shared" si="1"/>
        <v>-</v>
      </c>
      <c r="H51" s="14"/>
      <c r="I51" s="14"/>
      <c r="J51" s="14"/>
    </row>
    <row r="52" spans="1:10" x14ac:dyDescent="0.25">
      <c r="A52" s="117" t="str">
        <f>IF('1. Datos entrada'!A147=0,"-",'1. Datos entrada'!A147)</f>
        <v>-</v>
      </c>
      <c r="B52" s="117" t="str">
        <f>IF('1. Datos entrada'!B147=0,"-",'1. Datos entrada'!B147)</f>
        <v>-</v>
      </c>
      <c r="C52" s="117" t="str">
        <f>IF('1. Datos entrada'!C147=0,"-",'1. Datos entrada'!C147)</f>
        <v>-</v>
      </c>
      <c r="D52" s="117" t="str">
        <f>IF('1. Datos entrada'!D147=0,"-",'1. Datos entrada'!D147)</f>
        <v>-</v>
      </c>
      <c r="E52" s="50" t="str">
        <f t="shared" si="0"/>
        <v>-</v>
      </c>
      <c r="F52" s="117" t="str">
        <f>IF('1. Datos entrada'!F147=0,"-",'1. Datos entrada'!F147)</f>
        <v>-</v>
      </c>
      <c r="G52" s="50" t="str">
        <f t="shared" si="1"/>
        <v>-</v>
      </c>
      <c r="H52" s="14"/>
      <c r="I52" s="14"/>
      <c r="J52" s="14"/>
    </row>
    <row r="53" spans="1:10" x14ac:dyDescent="0.25">
      <c r="A53" s="117" t="str">
        <f>IF('1. Datos entrada'!A148=0,"-",'1. Datos entrada'!A148)</f>
        <v>-</v>
      </c>
      <c r="B53" s="117" t="str">
        <f>IF('1. Datos entrada'!B148=0,"-",'1. Datos entrada'!B148)</f>
        <v>-</v>
      </c>
      <c r="C53" s="117" t="str">
        <f>IF('1. Datos entrada'!C148=0,"-",'1. Datos entrada'!C148)</f>
        <v>-</v>
      </c>
      <c r="D53" s="117" t="str">
        <f>IF('1. Datos entrada'!D148=0,"-",'1. Datos entrada'!D148)</f>
        <v>-</v>
      </c>
      <c r="E53" s="50" t="str">
        <f t="shared" si="0"/>
        <v>-</v>
      </c>
      <c r="F53" s="117" t="str">
        <f>IF('1. Datos entrada'!F148=0,"-",'1. Datos entrada'!F148)</f>
        <v>-</v>
      </c>
      <c r="G53" s="50" t="str">
        <f t="shared" si="1"/>
        <v>-</v>
      </c>
      <c r="H53" s="14"/>
      <c r="I53" s="14"/>
      <c r="J53" s="14"/>
    </row>
    <row r="54" spans="1:10" x14ac:dyDescent="0.25">
      <c r="A54" s="117" t="str">
        <f>IF('1. Datos entrada'!A149=0,"-",'1. Datos entrada'!A149)</f>
        <v>-</v>
      </c>
      <c r="B54" s="117" t="str">
        <f>IF('1. Datos entrada'!B149=0,"-",'1. Datos entrada'!B149)</f>
        <v>-</v>
      </c>
      <c r="C54" s="117" t="str">
        <f>IF('1. Datos entrada'!C149=0,"-",'1. Datos entrada'!C149)</f>
        <v>-</v>
      </c>
      <c r="D54" s="117" t="str">
        <f>IF('1. Datos entrada'!D149=0,"-",'1. Datos entrada'!D149)</f>
        <v>-</v>
      </c>
      <c r="E54" s="50" t="str">
        <f t="shared" si="0"/>
        <v>-</v>
      </c>
      <c r="F54" s="117" t="str">
        <f>IF('1. Datos entrada'!F149=0,"-",'1. Datos entrada'!F149)</f>
        <v>-</v>
      </c>
      <c r="G54" s="50" t="str">
        <f t="shared" si="1"/>
        <v>-</v>
      </c>
      <c r="H54" s="14"/>
      <c r="I54" s="14"/>
      <c r="J54" s="14"/>
    </row>
    <row r="55" spans="1:10" x14ac:dyDescent="0.25">
      <c r="A55" s="117" t="str">
        <f>IF('1. Datos entrada'!A150=0,"-",'1. Datos entrada'!A150)</f>
        <v>-</v>
      </c>
      <c r="B55" s="117" t="str">
        <f>IF('1. Datos entrada'!B150=0,"-",'1. Datos entrada'!B150)</f>
        <v>-</v>
      </c>
      <c r="C55" s="117" t="str">
        <f>IF('1. Datos entrada'!C150=0,"-",'1. Datos entrada'!C150)</f>
        <v>-</v>
      </c>
      <c r="D55" s="117" t="str">
        <f>IF('1. Datos entrada'!D150=0,"-",'1. Datos entrada'!D150)</f>
        <v>-</v>
      </c>
      <c r="E55" s="50" t="str">
        <f t="shared" si="0"/>
        <v>-</v>
      </c>
      <c r="F55" s="117" t="str">
        <f>IF('1. Datos entrada'!F150=0,"-",'1. Datos entrada'!F150)</f>
        <v>-</v>
      </c>
      <c r="G55" s="50" t="str">
        <f t="shared" si="1"/>
        <v>-</v>
      </c>
      <c r="H55" s="14"/>
      <c r="I55" s="14"/>
      <c r="J55" s="14"/>
    </row>
    <row r="56" spans="1:10" x14ac:dyDescent="0.25">
      <c r="A56" s="117" t="str">
        <f>IF('1. Datos entrada'!A151=0,"-",'1. Datos entrada'!A151)</f>
        <v>-</v>
      </c>
      <c r="B56" s="117" t="str">
        <f>IF('1. Datos entrada'!B151=0,"-",'1. Datos entrada'!B151)</f>
        <v>-</v>
      </c>
      <c r="C56" s="117" t="str">
        <f>IF('1. Datos entrada'!C151=0,"-",'1. Datos entrada'!C151)</f>
        <v>-</v>
      </c>
      <c r="D56" s="117" t="str">
        <f>IF('1. Datos entrada'!D151=0,"-",'1. Datos entrada'!D151)</f>
        <v>-</v>
      </c>
      <c r="E56" s="50" t="str">
        <f t="shared" si="0"/>
        <v>-</v>
      </c>
      <c r="F56" s="117" t="str">
        <f>IF('1. Datos entrada'!F151=0,"-",'1. Datos entrada'!F151)</f>
        <v>-</v>
      </c>
      <c r="G56" s="50" t="str">
        <f t="shared" si="1"/>
        <v>-</v>
      </c>
      <c r="H56" s="14"/>
      <c r="I56" s="14"/>
      <c r="J56" s="14"/>
    </row>
    <row r="57" spans="1:10" x14ac:dyDescent="0.25">
      <c r="A57" s="117" t="str">
        <f>IF('1. Datos entrada'!A152=0,"-",'1. Datos entrada'!A152)</f>
        <v>-</v>
      </c>
      <c r="B57" s="117" t="str">
        <f>IF('1. Datos entrada'!B152=0,"-",'1. Datos entrada'!B152)</f>
        <v>-</v>
      </c>
      <c r="C57" s="117" t="str">
        <f>IF('1. Datos entrada'!C152=0,"-",'1. Datos entrada'!C152)</f>
        <v>-</v>
      </c>
      <c r="D57" s="117" t="str">
        <f>IF('1. Datos entrada'!D152=0,"-",'1. Datos entrada'!D152)</f>
        <v>-</v>
      </c>
      <c r="E57" s="50" t="str">
        <f t="shared" si="0"/>
        <v>-</v>
      </c>
      <c r="F57" s="117" t="str">
        <f>IF('1. Datos entrada'!F152=0,"-",'1. Datos entrada'!F152)</f>
        <v>-</v>
      </c>
      <c r="G57" s="50" t="str">
        <f t="shared" si="1"/>
        <v>-</v>
      </c>
      <c r="H57" s="14"/>
      <c r="I57" s="14"/>
      <c r="J57" s="14"/>
    </row>
    <row r="58" spans="1:10" x14ac:dyDescent="0.25">
      <c r="A58" s="117" t="str">
        <f>IF('1. Datos entrada'!A153=0,"-",'1. Datos entrada'!A153)</f>
        <v>-</v>
      </c>
      <c r="B58" s="117" t="str">
        <f>IF('1. Datos entrada'!B153=0,"-",'1. Datos entrada'!B153)</f>
        <v>-</v>
      </c>
      <c r="C58" s="117" t="str">
        <f>IF('1. Datos entrada'!C153=0,"-",'1. Datos entrada'!C153)</f>
        <v>-</v>
      </c>
      <c r="D58" s="117" t="str">
        <f>IF('1. Datos entrada'!D153=0,"-",'1. Datos entrada'!D153)</f>
        <v>-</v>
      </c>
      <c r="E58" s="50" t="str">
        <f t="shared" si="0"/>
        <v>-</v>
      </c>
      <c r="F58" s="117" t="str">
        <f>IF('1. Datos entrada'!F153=0,"-",'1. Datos entrada'!F153)</f>
        <v>-</v>
      </c>
      <c r="G58" s="50" t="str">
        <f t="shared" si="1"/>
        <v>-</v>
      </c>
      <c r="H58" s="14"/>
      <c r="I58" s="14"/>
      <c r="J58" s="14"/>
    </row>
    <row r="59" spans="1:10" x14ac:dyDescent="0.25">
      <c r="A59" s="117" t="str">
        <f>IF('1. Datos entrada'!A154=0,"-",'1. Datos entrada'!A154)</f>
        <v>-</v>
      </c>
      <c r="B59" s="117" t="str">
        <f>IF('1. Datos entrada'!B154=0,"-",'1. Datos entrada'!B154)</f>
        <v>-</v>
      </c>
      <c r="C59" s="117" t="str">
        <f>IF('1. Datos entrada'!C154=0,"-",'1. Datos entrada'!C154)</f>
        <v>-</v>
      </c>
      <c r="D59" s="117" t="str">
        <f>IF('1. Datos entrada'!D154=0,"-",'1. Datos entrada'!D154)</f>
        <v>-</v>
      </c>
      <c r="E59" s="50" t="str">
        <f t="shared" si="0"/>
        <v>-</v>
      </c>
      <c r="F59" s="117" t="str">
        <f>IF('1. Datos entrada'!F154=0,"-",'1. Datos entrada'!F154)</f>
        <v>-</v>
      </c>
      <c r="G59" s="50" t="str">
        <f t="shared" si="1"/>
        <v>-</v>
      </c>
      <c r="H59" s="14"/>
      <c r="I59" s="14"/>
      <c r="J59" s="14"/>
    </row>
    <row r="60" spans="1:10" x14ac:dyDescent="0.25">
      <c r="A60" s="117" t="str">
        <f>IF('1. Datos entrada'!A155=0,"-",'1. Datos entrada'!A155)</f>
        <v>-</v>
      </c>
      <c r="B60" s="117" t="str">
        <f>IF('1. Datos entrada'!B155=0,"-",'1. Datos entrada'!B155)</f>
        <v>-</v>
      </c>
      <c r="C60" s="117" t="str">
        <f>IF('1. Datos entrada'!C155=0,"-",'1. Datos entrada'!C155)</f>
        <v>-</v>
      </c>
      <c r="D60" s="117" t="str">
        <f>IF('1. Datos entrada'!D155=0,"-",'1. Datos entrada'!D155)</f>
        <v>-</v>
      </c>
      <c r="E60" s="50" t="str">
        <f t="shared" si="0"/>
        <v>-</v>
      </c>
      <c r="F60" s="117" t="str">
        <f>IF('1. Datos entrada'!F155=0,"-",'1. Datos entrada'!F155)</f>
        <v>-</v>
      </c>
      <c r="G60" s="50" t="str">
        <f t="shared" si="1"/>
        <v>-</v>
      </c>
      <c r="H60" s="14"/>
      <c r="I60" s="14"/>
      <c r="J60" s="14"/>
    </row>
    <row r="61" spans="1:10" x14ac:dyDescent="0.25">
      <c r="A61" s="117" t="str">
        <f>IF('1. Datos entrada'!A156=0,"-",'1. Datos entrada'!A156)</f>
        <v>-</v>
      </c>
      <c r="B61" s="117" t="str">
        <f>IF('1. Datos entrada'!B156=0,"-",'1. Datos entrada'!B156)</f>
        <v>-</v>
      </c>
      <c r="C61" s="117" t="str">
        <f>IF('1. Datos entrada'!C156=0,"-",'1. Datos entrada'!C156)</f>
        <v>-</v>
      </c>
      <c r="D61" s="117" t="str">
        <f>IF('1. Datos entrada'!D156=0,"-",'1. Datos entrada'!D156)</f>
        <v>-</v>
      </c>
      <c r="E61" s="50" t="str">
        <f t="shared" si="0"/>
        <v>-</v>
      </c>
      <c r="F61" s="117" t="str">
        <f>IF('1. Datos entrada'!F156=0,"-",'1. Datos entrada'!F156)</f>
        <v>-</v>
      </c>
      <c r="G61" s="50" t="str">
        <f t="shared" si="1"/>
        <v>-</v>
      </c>
      <c r="H61" s="14"/>
      <c r="I61" s="14"/>
      <c r="J61" s="14"/>
    </row>
    <row r="62" spans="1:10" x14ac:dyDescent="0.25">
      <c r="A62" s="117" t="str">
        <f>IF('1. Datos entrada'!A157=0,"-",'1. Datos entrada'!A157)</f>
        <v>-</v>
      </c>
      <c r="B62" s="117" t="str">
        <f>IF('1. Datos entrada'!B157=0,"-",'1. Datos entrada'!B157)</f>
        <v>-</v>
      </c>
      <c r="C62" s="117" t="str">
        <f>IF('1. Datos entrada'!C157=0,"-",'1. Datos entrada'!C157)</f>
        <v>-</v>
      </c>
      <c r="D62" s="117" t="str">
        <f>IF('1. Datos entrada'!D157=0,"-",'1. Datos entrada'!D157)</f>
        <v>-</v>
      </c>
      <c r="E62" s="50" t="str">
        <f>IF(ISERR(D62*B62/C62)=TRUE,"-",D62*B62/C62)</f>
        <v>-</v>
      </c>
      <c r="F62" s="117" t="str">
        <f>IF('1. Datos entrada'!F157=0,"-",'1. Datos entrada'!F157)</f>
        <v>-</v>
      </c>
      <c r="G62" s="50" t="str">
        <f t="shared" si="1"/>
        <v>-</v>
      </c>
      <c r="H62" s="14"/>
      <c r="I62" s="14"/>
      <c r="J62" s="14"/>
    </row>
    <row r="63" spans="1:10" x14ac:dyDescent="0.25">
      <c r="A63" s="195" t="s">
        <v>172</v>
      </c>
      <c r="B63" s="196"/>
      <c r="C63" s="196"/>
      <c r="D63" s="197"/>
      <c r="E63" s="169">
        <f>IF(SUM(E16:E62)=0,0,IF('1. Datos entrada'!$E$20="",IF(SUM(E16:E62)&lt;MIN('1. Datos entrada'!$C$44:$C$56),SUM(E16:E62),"IMPOSIBLE, DEMANDA SUPERIOR A LA DEMANDA MÁXIMA INDICADA EN EL RECIBO"),IF(SUM(E16:E62)&lt;MIN('1. Datos entrada'!$I$61:$I$72),SUM(E16:E62),"IMPOSIBLE, DEMANDA SUPERIOR A LA DEMANDA MÁXIMA INDICADA EN EL RECIBO")))</f>
        <v>2</v>
      </c>
      <c r="F63" s="103"/>
      <c r="G63" s="214">
        <f>SUM(G16:G62)</f>
        <v>0</v>
      </c>
      <c r="H63" s="14"/>
      <c r="I63" s="14"/>
      <c r="J63" s="14"/>
    </row>
    <row r="64" spans="1:10" x14ac:dyDescent="0.25">
      <c r="A64" s="198" t="s">
        <v>171</v>
      </c>
      <c r="B64" s="198"/>
      <c r="C64" s="198"/>
      <c r="D64" s="198"/>
      <c r="E64" s="198"/>
      <c r="F64" s="214">
        <f>$B$13</f>
        <v>0</v>
      </c>
      <c r="G64" s="170">
        <f>IF(SUM(G16:G63)=0,0,IF('1. Datos entrada'!$E$20="",IF(G63*F64&lt;'1. Datos entrada'!$B$56,G63*F64,"IMPOSIBLE, CONSUMO ANUAL SUPERIOR AL CONSUMO DE CFE"),IF(G63*F64&lt;'1. Datos entrada'!$E$73,G63*F64,"IMPOSIBLE, CONSUMO ANUAL SUPERIOR AL CONSUMO DE CFE")))</f>
        <v>0</v>
      </c>
      <c r="H64" s="14"/>
      <c r="I64" s="14"/>
      <c r="J64" s="14"/>
    </row>
    <row r="65" spans="1:10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24.75" customHeight="1" x14ac:dyDescent="0.25">
      <c r="A67" s="181" t="s">
        <v>104</v>
      </c>
      <c r="B67" s="181"/>
      <c r="C67" s="181"/>
      <c r="D67" s="181"/>
      <c r="E67" s="181"/>
      <c r="F67" s="181"/>
      <c r="G67" s="181"/>
      <c r="H67" s="181"/>
      <c r="I67" s="181"/>
      <c r="J67" s="181"/>
    </row>
    <row r="68" spans="1:10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.75" customHeight="1" x14ac:dyDescent="0.25">
      <c r="A69" s="194" t="s">
        <v>109</v>
      </c>
      <c r="B69" s="194"/>
      <c r="C69" s="194"/>
      <c r="D69" s="194"/>
      <c r="E69" s="194"/>
      <c r="F69" s="194"/>
      <c r="G69" s="194"/>
      <c r="H69" s="14"/>
      <c r="I69" s="14"/>
      <c r="J69" s="14"/>
    </row>
    <row r="70" spans="1:10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45" x14ac:dyDescent="0.25">
      <c r="A71" s="56" t="s">
        <v>52</v>
      </c>
      <c r="B71" s="56" t="s">
        <v>49</v>
      </c>
      <c r="C71" s="56" t="s">
        <v>50</v>
      </c>
      <c r="D71" s="56" t="s">
        <v>46</v>
      </c>
      <c r="E71" s="56" t="s">
        <v>51</v>
      </c>
      <c r="F71" s="56" t="s">
        <v>47</v>
      </c>
      <c r="G71" s="56" t="s">
        <v>48</v>
      </c>
      <c r="H71" s="14"/>
      <c r="I71" s="14"/>
      <c r="J71" s="14"/>
    </row>
    <row r="72" spans="1:10" x14ac:dyDescent="0.25">
      <c r="A72" s="19" t="str">
        <f>A16</f>
        <v>-</v>
      </c>
      <c r="B72" s="19" t="str">
        <f t="shared" ref="B72:C72" si="2">B16</f>
        <v>-</v>
      </c>
      <c r="C72" s="19" t="str">
        <f t="shared" si="2"/>
        <v>-</v>
      </c>
      <c r="D72" s="19" t="str">
        <f>D16</f>
        <v>-</v>
      </c>
      <c r="E72" s="50" t="str">
        <f>IF(ISERR(D72*B72/C72)=TRUE,"-",D72*B72/C72)</f>
        <v>-</v>
      </c>
      <c r="F72" s="105"/>
      <c r="G72" s="50" t="str">
        <f t="shared" ref="G72:G118" si="3">IF(ISERR(E72*F72)=TRUE,"-",E72*F72)</f>
        <v>-</v>
      </c>
      <c r="H72" s="14"/>
      <c r="I72" s="14"/>
      <c r="J72" s="14"/>
    </row>
    <row r="73" spans="1:10" x14ac:dyDescent="0.25">
      <c r="A73" s="19" t="str">
        <f t="shared" ref="A73:D73" si="4">A17</f>
        <v>-</v>
      </c>
      <c r="B73" s="19" t="str">
        <f t="shared" si="4"/>
        <v>-</v>
      </c>
      <c r="C73" s="19" t="str">
        <f t="shared" si="4"/>
        <v>-</v>
      </c>
      <c r="D73" s="19" t="str">
        <f t="shared" si="4"/>
        <v>-</v>
      </c>
      <c r="E73" s="50" t="str">
        <f t="shared" ref="E73:E118" si="5">IF(ISERR(D73*B73/C73)=TRUE,"-",D73*B73/C73)</f>
        <v>-</v>
      </c>
      <c r="F73" s="105"/>
      <c r="G73" s="50" t="str">
        <f t="shared" si="3"/>
        <v>-</v>
      </c>
      <c r="H73" s="14"/>
      <c r="I73" s="14"/>
      <c r="J73" s="14"/>
    </row>
    <row r="74" spans="1:10" x14ac:dyDescent="0.25">
      <c r="A74" s="19" t="str">
        <f t="shared" ref="A74:D74" si="6">A18</f>
        <v>-</v>
      </c>
      <c r="B74" s="19" t="str">
        <f t="shared" si="6"/>
        <v>-</v>
      </c>
      <c r="C74" s="19" t="str">
        <f t="shared" si="6"/>
        <v>-</v>
      </c>
      <c r="D74" s="19" t="str">
        <f t="shared" si="6"/>
        <v>-</v>
      </c>
      <c r="E74" s="50" t="str">
        <f t="shared" si="5"/>
        <v>-</v>
      </c>
      <c r="F74" s="105"/>
      <c r="G74" s="50" t="str">
        <f t="shared" si="3"/>
        <v>-</v>
      </c>
      <c r="H74" s="14"/>
      <c r="I74" s="14"/>
      <c r="J74" s="14"/>
    </row>
    <row r="75" spans="1:10" x14ac:dyDescent="0.25">
      <c r="A75" s="19" t="str">
        <f t="shared" ref="A75:D75" si="7">A19</f>
        <v>-</v>
      </c>
      <c r="B75" s="19" t="str">
        <f t="shared" si="7"/>
        <v>-</v>
      </c>
      <c r="C75" s="19" t="str">
        <f t="shared" si="7"/>
        <v>-</v>
      </c>
      <c r="D75" s="19" t="str">
        <f t="shared" si="7"/>
        <v>-</v>
      </c>
      <c r="E75" s="50" t="str">
        <f t="shared" si="5"/>
        <v>-</v>
      </c>
      <c r="F75" s="105"/>
      <c r="G75" s="50" t="str">
        <f t="shared" si="3"/>
        <v>-</v>
      </c>
      <c r="H75" s="14"/>
      <c r="I75" s="14"/>
      <c r="J75" s="14"/>
    </row>
    <row r="76" spans="1:10" x14ac:dyDescent="0.25">
      <c r="A76" s="19" t="str">
        <f t="shared" ref="A76:D76" si="8">A20</f>
        <v>-</v>
      </c>
      <c r="B76" s="19" t="str">
        <f t="shared" si="8"/>
        <v>-</v>
      </c>
      <c r="C76" s="19" t="str">
        <f t="shared" si="8"/>
        <v>-</v>
      </c>
      <c r="D76" s="19" t="str">
        <f t="shared" si="8"/>
        <v>-</v>
      </c>
      <c r="E76" s="50" t="str">
        <f t="shared" si="5"/>
        <v>-</v>
      </c>
      <c r="F76" s="105"/>
      <c r="G76" s="50" t="str">
        <f t="shared" si="3"/>
        <v>-</v>
      </c>
      <c r="H76" s="14"/>
      <c r="I76" s="14"/>
      <c r="J76" s="14"/>
    </row>
    <row r="77" spans="1:10" x14ac:dyDescent="0.25">
      <c r="A77" s="19" t="str">
        <f t="shared" ref="A77:D77" si="9">A21</f>
        <v>-</v>
      </c>
      <c r="B77" s="19" t="str">
        <f t="shared" si="9"/>
        <v>-</v>
      </c>
      <c r="C77" s="19" t="str">
        <f t="shared" si="9"/>
        <v>-</v>
      </c>
      <c r="D77" s="19" t="str">
        <f t="shared" si="9"/>
        <v>-</v>
      </c>
      <c r="E77" s="50" t="str">
        <f t="shared" si="5"/>
        <v>-</v>
      </c>
      <c r="F77" s="105"/>
      <c r="G77" s="50" t="str">
        <f t="shared" si="3"/>
        <v>-</v>
      </c>
      <c r="H77" s="14"/>
      <c r="I77" s="14"/>
      <c r="J77" s="14"/>
    </row>
    <row r="78" spans="1:10" x14ac:dyDescent="0.25">
      <c r="A78" s="19" t="str">
        <f t="shared" ref="A78:D78" si="10">A22</f>
        <v>-</v>
      </c>
      <c r="B78" s="19" t="str">
        <f t="shared" si="10"/>
        <v>-</v>
      </c>
      <c r="C78" s="19" t="str">
        <f t="shared" si="10"/>
        <v>-</v>
      </c>
      <c r="D78" s="19" t="str">
        <f t="shared" si="10"/>
        <v>-</v>
      </c>
      <c r="E78" s="50" t="str">
        <f t="shared" si="5"/>
        <v>-</v>
      </c>
      <c r="F78" s="105"/>
      <c r="G78" s="50" t="str">
        <f t="shared" si="3"/>
        <v>-</v>
      </c>
      <c r="H78" s="14"/>
      <c r="I78" s="14"/>
      <c r="J78" s="14"/>
    </row>
    <row r="79" spans="1:10" x14ac:dyDescent="0.25">
      <c r="A79" s="19" t="str">
        <f t="shared" ref="A79:D79" si="11">A23</f>
        <v>-</v>
      </c>
      <c r="B79" s="19" t="str">
        <f t="shared" si="11"/>
        <v>-</v>
      </c>
      <c r="C79" s="19" t="str">
        <f t="shared" si="11"/>
        <v>-</v>
      </c>
      <c r="D79" s="19" t="str">
        <f t="shared" si="11"/>
        <v>-</v>
      </c>
      <c r="E79" s="50" t="str">
        <f t="shared" si="5"/>
        <v>-</v>
      </c>
      <c r="F79" s="105"/>
      <c r="G79" s="50" t="str">
        <f t="shared" si="3"/>
        <v>-</v>
      </c>
      <c r="H79" s="14"/>
      <c r="I79" s="14"/>
      <c r="J79" s="14"/>
    </row>
    <row r="80" spans="1:10" x14ac:dyDescent="0.25">
      <c r="A80" s="19" t="str">
        <f t="shared" ref="A80:D80" si="12">A24</f>
        <v>-</v>
      </c>
      <c r="B80" s="19" t="str">
        <f t="shared" si="12"/>
        <v>-</v>
      </c>
      <c r="C80" s="19" t="str">
        <f t="shared" si="12"/>
        <v>-</v>
      </c>
      <c r="D80" s="19" t="str">
        <f t="shared" si="12"/>
        <v>-</v>
      </c>
      <c r="E80" s="50" t="str">
        <f t="shared" si="5"/>
        <v>-</v>
      </c>
      <c r="F80" s="105"/>
      <c r="G80" s="50" t="str">
        <f t="shared" si="3"/>
        <v>-</v>
      </c>
      <c r="H80" s="14"/>
      <c r="I80" s="14"/>
      <c r="J80" s="14"/>
    </row>
    <row r="81" spans="1:10" x14ac:dyDescent="0.25">
      <c r="A81" s="19" t="str">
        <f t="shared" ref="A81:D81" si="13">A25</f>
        <v>-</v>
      </c>
      <c r="B81" s="19" t="str">
        <f t="shared" si="13"/>
        <v>-</v>
      </c>
      <c r="C81" s="19" t="str">
        <f t="shared" si="13"/>
        <v>-</v>
      </c>
      <c r="D81" s="19" t="str">
        <f t="shared" si="13"/>
        <v>-</v>
      </c>
      <c r="E81" s="50" t="str">
        <f t="shared" si="5"/>
        <v>-</v>
      </c>
      <c r="F81" s="105"/>
      <c r="G81" s="50" t="str">
        <f t="shared" si="3"/>
        <v>-</v>
      </c>
      <c r="H81" s="14"/>
      <c r="I81" s="14"/>
      <c r="J81" s="14"/>
    </row>
    <row r="82" spans="1:10" x14ac:dyDescent="0.25">
      <c r="A82" s="19" t="str">
        <f t="shared" ref="A82:D82" si="14">A26</f>
        <v>-</v>
      </c>
      <c r="B82" s="19" t="str">
        <f t="shared" si="14"/>
        <v>-</v>
      </c>
      <c r="C82" s="19" t="str">
        <f t="shared" si="14"/>
        <v>-</v>
      </c>
      <c r="D82" s="19" t="str">
        <f t="shared" si="14"/>
        <v>-</v>
      </c>
      <c r="E82" s="50" t="str">
        <f t="shared" si="5"/>
        <v>-</v>
      </c>
      <c r="F82" s="105"/>
      <c r="G82" s="50" t="str">
        <f t="shared" si="3"/>
        <v>-</v>
      </c>
      <c r="H82" s="14"/>
      <c r="I82" s="14"/>
      <c r="J82" s="14"/>
    </row>
    <row r="83" spans="1:10" x14ac:dyDescent="0.25">
      <c r="A83" s="19" t="str">
        <f t="shared" ref="A83:D83" si="15">A27</f>
        <v>-</v>
      </c>
      <c r="B83" s="19" t="str">
        <f t="shared" si="15"/>
        <v>-</v>
      </c>
      <c r="C83" s="19" t="str">
        <f t="shared" si="15"/>
        <v>-</v>
      </c>
      <c r="D83" s="19" t="str">
        <f t="shared" si="15"/>
        <v>-</v>
      </c>
      <c r="E83" s="50" t="str">
        <f t="shared" si="5"/>
        <v>-</v>
      </c>
      <c r="F83" s="105"/>
      <c r="G83" s="50" t="str">
        <f t="shared" si="3"/>
        <v>-</v>
      </c>
      <c r="H83" s="14"/>
      <c r="I83" s="14"/>
      <c r="J83" s="14"/>
    </row>
    <row r="84" spans="1:10" x14ac:dyDescent="0.25">
      <c r="A84" s="19" t="str">
        <f t="shared" ref="A84:D84" si="16">A28</f>
        <v>-</v>
      </c>
      <c r="B84" s="19" t="str">
        <f t="shared" si="16"/>
        <v>-</v>
      </c>
      <c r="C84" s="19" t="str">
        <f t="shared" si="16"/>
        <v>-</v>
      </c>
      <c r="D84" s="19" t="str">
        <f t="shared" si="16"/>
        <v>-</v>
      </c>
      <c r="E84" s="50" t="str">
        <f t="shared" si="5"/>
        <v>-</v>
      </c>
      <c r="F84" s="105"/>
      <c r="G84" s="50" t="str">
        <f t="shared" si="3"/>
        <v>-</v>
      </c>
      <c r="H84" s="14"/>
      <c r="I84" s="14"/>
      <c r="J84" s="14"/>
    </row>
    <row r="85" spans="1:10" x14ac:dyDescent="0.25">
      <c r="A85" s="19" t="str">
        <f t="shared" ref="A85:D85" si="17">A29</f>
        <v>-</v>
      </c>
      <c r="B85" s="19" t="str">
        <f t="shared" si="17"/>
        <v>-</v>
      </c>
      <c r="C85" s="19" t="str">
        <f t="shared" si="17"/>
        <v>-</v>
      </c>
      <c r="D85" s="19" t="str">
        <f t="shared" si="17"/>
        <v>-</v>
      </c>
      <c r="E85" s="50" t="str">
        <f t="shared" si="5"/>
        <v>-</v>
      </c>
      <c r="F85" s="105"/>
      <c r="G85" s="50" t="str">
        <f t="shared" si="3"/>
        <v>-</v>
      </c>
      <c r="H85" s="14"/>
      <c r="I85" s="14"/>
      <c r="J85" s="14"/>
    </row>
    <row r="86" spans="1:10" x14ac:dyDescent="0.25">
      <c r="A86" s="19" t="str">
        <f t="shared" ref="A86:D86" si="18">A30</f>
        <v>-</v>
      </c>
      <c r="B86" s="19" t="str">
        <f t="shared" si="18"/>
        <v>-</v>
      </c>
      <c r="C86" s="19" t="str">
        <f t="shared" si="18"/>
        <v>-</v>
      </c>
      <c r="D86" s="19" t="str">
        <f t="shared" si="18"/>
        <v>-</v>
      </c>
      <c r="E86" s="50" t="str">
        <f t="shared" si="5"/>
        <v>-</v>
      </c>
      <c r="F86" s="105"/>
      <c r="G86" s="50" t="str">
        <f t="shared" si="3"/>
        <v>-</v>
      </c>
      <c r="H86" s="14"/>
      <c r="I86" s="14"/>
      <c r="J86" s="14"/>
    </row>
    <row r="87" spans="1:10" x14ac:dyDescent="0.25">
      <c r="A87" s="19" t="str">
        <f t="shared" ref="A87:D87" si="19">A31</f>
        <v>-</v>
      </c>
      <c r="B87" s="19" t="str">
        <f t="shared" si="19"/>
        <v>-</v>
      </c>
      <c r="C87" s="19" t="str">
        <f t="shared" si="19"/>
        <v>-</v>
      </c>
      <c r="D87" s="19" t="str">
        <f t="shared" si="19"/>
        <v>-</v>
      </c>
      <c r="E87" s="50" t="str">
        <f t="shared" si="5"/>
        <v>-</v>
      </c>
      <c r="F87" s="105"/>
      <c r="G87" s="50" t="str">
        <f t="shared" si="3"/>
        <v>-</v>
      </c>
      <c r="H87" s="14"/>
      <c r="I87" s="14"/>
      <c r="J87" s="14"/>
    </row>
    <row r="88" spans="1:10" x14ac:dyDescent="0.25">
      <c r="A88" s="19" t="str">
        <f t="shared" ref="A88:D88" si="20">A32</f>
        <v>-</v>
      </c>
      <c r="B88" s="19" t="str">
        <f t="shared" si="20"/>
        <v>-</v>
      </c>
      <c r="C88" s="19" t="str">
        <f t="shared" si="20"/>
        <v>-</v>
      </c>
      <c r="D88" s="19" t="str">
        <f t="shared" si="20"/>
        <v>-</v>
      </c>
      <c r="E88" s="50" t="str">
        <f t="shared" si="5"/>
        <v>-</v>
      </c>
      <c r="F88" s="105"/>
      <c r="G88" s="50" t="str">
        <f t="shared" si="3"/>
        <v>-</v>
      </c>
      <c r="H88" s="14"/>
      <c r="I88" s="14"/>
      <c r="J88" s="14"/>
    </row>
    <row r="89" spans="1:10" x14ac:dyDescent="0.25">
      <c r="A89" s="19" t="str">
        <f t="shared" ref="A89:D89" si="21">A33</f>
        <v>-</v>
      </c>
      <c r="B89" s="19" t="str">
        <f t="shared" si="21"/>
        <v>-</v>
      </c>
      <c r="C89" s="19" t="str">
        <f t="shared" si="21"/>
        <v>-</v>
      </c>
      <c r="D89" s="19" t="str">
        <f t="shared" si="21"/>
        <v>-</v>
      </c>
      <c r="E89" s="50" t="str">
        <f t="shared" si="5"/>
        <v>-</v>
      </c>
      <c r="F89" s="105"/>
      <c r="G89" s="50" t="str">
        <f t="shared" si="3"/>
        <v>-</v>
      </c>
      <c r="H89" s="14"/>
      <c r="I89" s="14"/>
      <c r="J89" s="14"/>
    </row>
    <row r="90" spans="1:10" x14ac:dyDescent="0.25">
      <c r="A90" s="19" t="str">
        <f t="shared" ref="A90:D90" si="22">A34</f>
        <v>-</v>
      </c>
      <c r="B90" s="19" t="str">
        <f t="shared" si="22"/>
        <v>-</v>
      </c>
      <c r="C90" s="19" t="str">
        <f t="shared" si="22"/>
        <v>-</v>
      </c>
      <c r="D90" s="19" t="str">
        <f t="shared" si="22"/>
        <v>-</v>
      </c>
      <c r="E90" s="50" t="str">
        <f t="shared" si="5"/>
        <v>-</v>
      </c>
      <c r="F90" s="105"/>
      <c r="G90" s="50" t="str">
        <f t="shared" si="3"/>
        <v>-</v>
      </c>
      <c r="H90" s="14"/>
      <c r="I90" s="14"/>
      <c r="J90" s="14"/>
    </row>
    <row r="91" spans="1:10" x14ac:dyDescent="0.25">
      <c r="A91" s="19" t="str">
        <f t="shared" ref="A91:D91" si="23">A35</f>
        <v>-</v>
      </c>
      <c r="B91" s="19" t="str">
        <f t="shared" si="23"/>
        <v>-</v>
      </c>
      <c r="C91" s="19" t="str">
        <f t="shared" si="23"/>
        <v>-</v>
      </c>
      <c r="D91" s="19" t="str">
        <f t="shared" si="23"/>
        <v>-</v>
      </c>
      <c r="E91" s="50" t="str">
        <f t="shared" si="5"/>
        <v>-</v>
      </c>
      <c r="F91" s="105"/>
      <c r="G91" s="50" t="str">
        <f t="shared" si="3"/>
        <v>-</v>
      </c>
      <c r="H91" s="14"/>
      <c r="I91" s="14"/>
      <c r="J91" s="14"/>
    </row>
    <row r="92" spans="1:10" x14ac:dyDescent="0.25">
      <c r="A92" s="19" t="str">
        <f t="shared" ref="A92:D92" si="24">A36</f>
        <v>-</v>
      </c>
      <c r="B92" s="19" t="str">
        <f t="shared" si="24"/>
        <v>-</v>
      </c>
      <c r="C92" s="19" t="str">
        <f t="shared" si="24"/>
        <v>-</v>
      </c>
      <c r="D92" s="19" t="str">
        <f t="shared" si="24"/>
        <v>-</v>
      </c>
      <c r="E92" s="50" t="str">
        <f t="shared" si="5"/>
        <v>-</v>
      </c>
      <c r="F92" s="105"/>
      <c r="G92" s="50" t="str">
        <f t="shared" si="3"/>
        <v>-</v>
      </c>
      <c r="H92" s="14"/>
      <c r="I92" s="14"/>
      <c r="J92" s="14"/>
    </row>
    <row r="93" spans="1:10" x14ac:dyDescent="0.25">
      <c r="A93" s="19" t="str">
        <f t="shared" ref="A93:D93" si="25">A37</f>
        <v>-</v>
      </c>
      <c r="B93" s="19" t="str">
        <f t="shared" si="25"/>
        <v>-</v>
      </c>
      <c r="C93" s="19" t="str">
        <f t="shared" si="25"/>
        <v>-</v>
      </c>
      <c r="D93" s="19" t="str">
        <f t="shared" si="25"/>
        <v>-</v>
      </c>
      <c r="E93" s="50" t="str">
        <f t="shared" si="5"/>
        <v>-</v>
      </c>
      <c r="F93" s="105"/>
      <c r="G93" s="50" t="str">
        <f t="shared" si="3"/>
        <v>-</v>
      </c>
      <c r="H93" s="14"/>
      <c r="I93" s="14"/>
      <c r="J93" s="14"/>
    </row>
    <row r="94" spans="1:10" x14ac:dyDescent="0.25">
      <c r="A94" s="19" t="str">
        <f t="shared" ref="A94:D94" si="26">A38</f>
        <v>-</v>
      </c>
      <c r="B94" s="19" t="str">
        <f t="shared" si="26"/>
        <v>-</v>
      </c>
      <c r="C94" s="19" t="str">
        <f t="shared" si="26"/>
        <v>-</v>
      </c>
      <c r="D94" s="19" t="str">
        <f t="shared" si="26"/>
        <v>-</v>
      </c>
      <c r="E94" s="50" t="str">
        <f t="shared" si="5"/>
        <v>-</v>
      </c>
      <c r="F94" s="105"/>
      <c r="G94" s="50" t="str">
        <f t="shared" si="3"/>
        <v>-</v>
      </c>
      <c r="H94" s="14"/>
      <c r="I94" s="14"/>
      <c r="J94" s="14"/>
    </row>
    <row r="95" spans="1:10" x14ac:dyDescent="0.25">
      <c r="A95" s="19" t="str">
        <f t="shared" ref="A95:D95" si="27">A39</f>
        <v>-</v>
      </c>
      <c r="B95" s="19" t="str">
        <f t="shared" si="27"/>
        <v>-</v>
      </c>
      <c r="C95" s="19" t="str">
        <f t="shared" si="27"/>
        <v>-</v>
      </c>
      <c r="D95" s="19" t="str">
        <f t="shared" si="27"/>
        <v>-</v>
      </c>
      <c r="E95" s="50" t="str">
        <f t="shared" si="5"/>
        <v>-</v>
      </c>
      <c r="F95" s="105"/>
      <c r="G95" s="50" t="str">
        <f t="shared" si="3"/>
        <v>-</v>
      </c>
      <c r="H95" s="14"/>
      <c r="I95" s="14"/>
      <c r="J95" s="14"/>
    </row>
    <row r="96" spans="1:10" x14ac:dyDescent="0.25">
      <c r="A96" s="19" t="str">
        <f t="shared" ref="A96:D96" si="28">A40</f>
        <v>-</v>
      </c>
      <c r="B96" s="19" t="str">
        <f t="shared" si="28"/>
        <v>-</v>
      </c>
      <c r="C96" s="19" t="str">
        <f t="shared" si="28"/>
        <v>-</v>
      </c>
      <c r="D96" s="19" t="str">
        <f t="shared" si="28"/>
        <v>-</v>
      </c>
      <c r="E96" s="50" t="str">
        <f t="shared" si="5"/>
        <v>-</v>
      </c>
      <c r="F96" s="105"/>
      <c r="G96" s="50" t="str">
        <f t="shared" si="3"/>
        <v>-</v>
      </c>
      <c r="H96" s="14"/>
      <c r="I96" s="14"/>
      <c r="J96" s="14"/>
    </row>
    <row r="97" spans="1:10" x14ac:dyDescent="0.25">
      <c r="A97" s="19" t="str">
        <f t="shared" ref="A97:D97" si="29">A41</f>
        <v>-</v>
      </c>
      <c r="B97" s="19" t="str">
        <f t="shared" si="29"/>
        <v>-</v>
      </c>
      <c r="C97" s="19" t="str">
        <f t="shared" si="29"/>
        <v>-</v>
      </c>
      <c r="D97" s="19" t="str">
        <f t="shared" si="29"/>
        <v>-</v>
      </c>
      <c r="E97" s="50" t="str">
        <f t="shared" si="5"/>
        <v>-</v>
      </c>
      <c r="F97" s="105"/>
      <c r="G97" s="50" t="str">
        <f t="shared" si="3"/>
        <v>-</v>
      </c>
      <c r="H97" s="14"/>
      <c r="I97" s="14"/>
      <c r="J97" s="14"/>
    </row>
    <row r="98" spans="1:10" x14ac:dyDescent="0.25">
      <c r="A98" s="19" t="str">
        <f t="shared" ref="A98:D98" si="30">A42</f>
        <v>-</v>
      </c>
      <c r="B98" s="19" t="str">
        <f t="shared" si="30"/>
        <v>-</v>
      </c>
      <c r="C98" s="19" t="str">
        <f t="shared" si="30"/>
        <v>-</v>
      </c>
      <c r="D98" s="19" t="str">
        <f t="shared" si="30"/>
        <v>-</v>
      </c>
      <c r="E98" s="50" t="str">
        <f t="shared" si="5"/>
        <v>-</v>
      </c>
      <c r="F98" s="105"/>
      <c r="G98" s="50" t="str">
        <f t="shared" si="3"/>
        <v>-</v>
      </c>
      <c r="H98" s="14"/>
      <c r="I98" s="14"/>
      <c r="J98" s="14"/>
    </row>
    <row r="99" spans="1:10" x14ac:dyDescent="0.25">
      <c r="A99" s="19" t="str">
        <f t="shared" ref="A99:D99" si="31">A43</f>
        <v>-</v>
      </c>
      <c r="B99" s="19" t="str">
        <f t="shared" si="31"/>
        <v>-</v>
      </c>
      <c r="C99" s="19" t="str">
        <f t="shared" si="31"/>
        <v>-</v>
      </c>
      <c r="D99" s="19" t="str">
        <f t="shared" si="31"/>
        <v>-</v>
      </c>
      <c r="E99" s="50" t="str">
        <f t="shared" si="5"/>
        <v>-</v>
      </c>
      <c r="F99" s="105"/>
      <c r="G99" s="50" t="str">
        <f t="shared" si="3"/>
        <v>-</v>
      </c>
      <c r="H99" s="14"/>
      <c r="I99" s="14"/>
      <c r="J99" s="14"/>
    </row>
    <row r="100" spans="1:10" x14ac:dyDescent="0.25">
      <c r="A100" s="19" t="str">
        <f t="shared" ref="A100:D100" si="32">A44</f>
        <v>-</v>
      </c>
      <c r="B100" s="19" t="str">
        <f t="shared" si="32"/>
        <v>-</v>
      </c>
      <c r="C100" s="19" t="str">
        <f t="shared" si="32"/>
        <v>-</v>
      </c>
      <c r="D100" s="19" t="str">
        <f t="shared" si="32"/>
        <v>-</v>
      </c>
      <c r="E100" s="50" t="str">
        <f t="shared" si="5"/>
        <v>-</v>
      </c>
      <c r="F100" s="105"/>
      <c r="G100" s="50" t="str">
        <f t="shared" si="3"/>
        <v>-</v>
      </c>
      <c r="H100" s="14"/>
      <c r="I100" s="14"/>
      <c r="J100" s="14"/>
    </row>
    <row r="101" spans="1:10" x14ac:dyDescent="0.25">
      <c r="A101" s="19" t="str">
        <f t="shared" ref="A101:D101" si="33">A45</f>
        <v>-</v>
      </c>
      <c r="B101" s="19" t="str">
        <f t="shared" si="33"/>
        <v>-</v>
      </c>
      <c r="C101" s="19" t="str">
        <f t="shared" si="33"/>
        <v>-</v>
      </c>
      <c r="D101" s="19" t="str">
        <f t="shared" si="33"/>
        <v>-</v>
      </c>
      <c r="E101" s="50" t="str">
        <f t="shared" si="5"/>
        <v>-</v>
      </c>
      <c r="F101" s="105"/>
      <c r="G101" s="50" t="str">
        <f t="shared" si="3"/>
        <v>-</v>
      </c>
      <c r="H101" s="14"/>
      <c r="I101" s="14"/>
      <c r="J101" s="14"/>
    </row>
    <row r="102" spans="1:10" x14ac:dyDescent="0.25">
      <c r="A102" s="19" t="str">
        <f t="shared" ref="A102:D102" si="34">A46</f>
        <v>-</v>
      </c>
      <c r="B102" s="19" t="str">
        <f t="shared" si="34"/>
        <v>-</v>
      </c>
      <c r="C102" s="19" t="str">
        <f t="shared" si="34"/>
        <v>-</v>
      </c>
      <c r="D102" s="19" t="str">
        <f t="shared" si="34"/>
        <v>-</v>
      </c>
      <c r="E102" s="50" t="str">
        <f t="shared" si="5"/>
        <v>-</v>
      </c>
      <c r="F102" s="105"/>
      <c r="G102" s="50" t="str">
        <f t="shared" si="3"/>
        <v>-</v>
      </c>
      <c r="H102" s="14"/>
      <c r="I102" s="14"/>
      <c r="J102" s="14"/>
    </row>
    <row r="103" spans="1:10" x14ac:dyDescent="0.25">
      <c r="A103" s="19" t="str">
        <f t="shared" ref="A103:D103" si="35">A47</f>
        <v>-</v>
      </c>
      <c r="B103" s="19" t="str">
        <f t="shared" si="35"/>
        <v>-</v>
      </c>
      <c r="C103" s="19" t="str">
        <f t="shared" si="35"/>
        <v>-</v>
      </c>
      <c r="D103" s="19" t="str">
        <f t="shared" si="35"/>
        <v>-</v>
      </c>
      <c r="E103" s="50" t="str">
        <f t="shared" si="5"/>
        <v>-</v>
      </c>
      <c r="F103" s="105"/>
      <c r="G103" s="50" t="str">
        <f t="shared" si="3"/>
        <v>-</v>
      </c>
      <c r="H103" s="14"/>
      <c r="I103" s="14"/>
      <c r="J103" s="14"/>
    </row>
    <row r="104" spans="1:10" x14ac:dyDescent="0.25">
      <c r="A104" s="19" t="str">
        <f t="shared" ref="A104:D104" si="36">A48</f>
        <v>-</v>
      </c>
      <c r="B104" s="19" t="str">
        <f t="shared" si="36"/>
        <v>-</v>
      </c>
      <c r="C104" s="19" t="str">
        <f t="shared" si="36"/>
        <v>-</v>
      </c>
      <c r="D104" s="19" t="str">
        <f t="shared" si="36"/>
        <v>-</v>
      </c>
      <c r="E104" s="50" t="str">
        <f t="shared" si="5"/>
        <v>-</v>
      </c>
      <c r="F104" s="105"/>
      <c r="G104" s="50" t="str">
        <f t="shared" si="3"/>
        <v>-</v>
      </c>
      <c r="H104" s="14"/>
      <c r="I104" s="14"/>
      <c r="J104" s="14"/>
    </row>
    <row r="105" spans="1:10" x14ac:dyDescent="0.25">
      <c r="A105" s="19" t="str">
        <f t="shared" ref="A105:D105" si="37">A49</f>
        <v>-</v>
      </c>
      <c r="B105" s="19" t="str">
        <f t="shared" si="37"/>
        <v>-</v>
      </c>
      <c r="C105" s="19" t="str">
        <f t="shared" si="37"/>
        <v>-</v>
      </c>
      <c r="D105" s="19" t="str">
        <f t="shared" si="37"/>
        <v>-</v>
      </c>
      <c r="E105" s="50" t="str">
        <f t="shared" si="5"/>
        <v>-</v>
      </c>
      <c r="F105" s="105"/>
      <c r="G105" s="50" t="str">
        <f t="shared" si="3"/>
        <v>-</v>
      </c>
      <c r="H105" s="14"/>
      <c r="I105" s="14"/>
      <c r="J105" s="14"/>
    </row>
    <row r="106" spans="1:10" x14ac:dyDescent="0.25">
      <c r="A106" s="19" t="str">
        <f t="shared" ref="A106:D106" si="38">A50</f>
        <v>-</v>
      </c>
      <c r="B106" s="19" t="str">
        <f t="shared" si="38"/>
        <v>-</v>
      </c>
      <c r="C106" s="19" t="str">
        <f t="shared" si="38"/>
        <v>-</v>
      </c>
      <c r="D106" s="19" t="str">
        <f t="shared" si="38"/>
        <v>-</v>
      </c>
      <c r="E106" s="50" t="str">
        <f t="shared" si="5"/>
        <v>-</v>
      </c>
      <c r="F106" s="105"/>
      <c r="G106" s="50" t="str">
        <f t="shared" si="3"/>
        <v>-</v>
      </c>
      <c r="H106" s="14"/>
      <c r="I106" s="14"/>
      <c r="J106" s="14"/>
    </row>
    <row r="107" spans="1:10" x14ac:dyDescent="0.25">
      <c r="A107" s="19" t="str">
        <f t="shared" ref="A107:D107" si="39">A51</f>
        <v>-</v>
      </c>
      <c r="B107" s="19" t="str">
        <f t="shared" si="39"/>
        <v>-</v>
      </c>
      <c r="C107" s="19" t="str">
        <f t="shared" si="39"/>
        <v>-</v>
      </c>
      <c r="D107" s="19" t="str">
        <f t="shared" si="39"/>
        <v>-</v>
      </c>
      <c r="E107" s="50" t="str">
        <f t="shared" si="5"/>
        <v>-</v>
      </c>
      <c r="F107" s="105"/>
      <c r="G107" s="50" t="str">
        <f t="shared" si="3"/>
        <v>-</v>
      </c>
      <c r="H107" s="14"/>
      <c r="I107" s="14"/>
      <c r="J107" s="14"/>
    </row>
    <row r="108" spans="1:10" x14ac:dyDescent="0.25">
      <c r="A108" s="19" t="str">
        <f t="shared" ref="A108:D108" si="40">A52</f>
        <v>-</v>
      </c>
      <c r="B108" s="19" t="str">
        <f t="shared" si="40"/>
        <v>-</v>
      </c>
      <c r="C108" s="19" t="str">
        <f t="shared" si="40"/>
        <v>-</v>
      </c>
      <c r="D108" s="19" t="str">
        <f t="shared" si="40"/>
        <v>-</v>
      </c>
      <c r="E108" s="50" t="str">
        <f t="shared" si="5"/>
        <v>-</v>
      </c>
      <c r="F108" s="105"/>
      <c r="G108" s="50" t="str">
        <f t="shared" si="3"/>
        <v>-</v>
      </c>
      <c r="H108" s="14"/>
      <c r="I108" s="14"/>
      <c r="J108" s="14"/>
    </row>
    <row r="109" spans="1:10" x14ac:dyDescent="0.25">
      <c r="A109" s="19" t="str">
        <f t="shared" ref="A109:D109" si="41">A53</f>
        <v>-</v>
      </c>
      <c r="B109" s="19" t="str">
        <f t="shared" si="41"/>
        <v>-</v>
      </c>
      <c r="C109" s="19" t="str">
        <f t="shared" si="41"/>
        <v>-</v>
      </c>
      <c r="D109" s="19" t="str">
        <f t="shared" si="41"/>
        <v>-</v>
      </c>
      <c r="E109" s="50" t="str">
        <f t="shared" si="5"/>
        <v>-</v>
      </c>
      <c r="F109" s="105"/>
      <c r="G109" s="50" t="str">
        <f t="shared" si="3"/>
        <v>-</v>
      </c>
      <c r="H109" s="14"/>
      <c r="I109" s="14"/>
      <c r="J109" s="14"/>
    </row>
    <row r="110" spans="1:10" x14ac:dyDescent="0.25">
      <c r="A110" s="19" t="str">
        <f t="shared" ref="A110:D110" si="42">A54</f>
        <v>-</v>
      </c>
      <c r="B110" s="19" t="str">
        <f t="shared" si="42"/>
        <v>-</v>
      </c>
      <c r="C110" s="19" t="str">
        <f t="shared" si="42"/>
        <v>-</v>
      </c>
      <c r="D110" s="19" t="str">
        <f t="shared" si="42"/>
        <v>-</v>
      </c>
      <c r="E110" s="50" t="str">
        <f t="shared" si="5"/>
        <v>-</v>
      </c>
      <c r="F110" s="105"/>
      <c r="G110" s="50" t="str">
        <f t="shared" si="3"/>
        <v>-</v>
      </c>
      <c r="H110" s="14"/>
      <c r="I110" s="14"/>
      <c r="J110" s="14"/>
    </row>
    <row r="111" spans="1:10" x14ac:dyDescent="0.25">
      <c r="A111" s="19" t="str">
        <f t="shared" ref="A111:D111" si="43">A55</f>
        <v>-</v>
      </c>
      <c r="B111" s="19" t="str">
        <f t="shared" si="43"/>
        <v>-</v>
      </c>
      <c r="C111" s="19" t="str">
        <f t="shared" si="43"/>
        <v>-</v>
      </c>
      <c r="D111" s="19" t="str">
        <f t="shared" si="43"/>
        <v>-</v>
      </c>
      <c r="E111" s="50" t="str">
        <f t="shared" si="5"/>
        <v>-</v>
      </c>
      <c r="F111" s="105"/>
      <c r="G111" s="50" t="str">
        <f t="shared" si="3"/>
        <v>-</v>
      </c>
      <c r="H111" s="14"/>
      <c r="I111" s="14"/>
      <c r="J111" s="14"/>
    </row>
    <row r="112" spans="1:10" x14ac:dyDescent="0.25">
      <c r="A112" s="19" t="str">
        <f t="shared" ref="A112:D112" si="44">A56</f>
        <v>-</v>
      </c>
      <c r="B112" s="19" t="str">
        <f t="shared" si="44"/>
        <v>-</v>
      </c>
      <c r="C112" s="19" t="str">
        <f t="shared" si="44"/>
        <v>-</v>
      </c>
      <c r="D112" s="19" t="str">
        <f t="shared" si="44"/>
        <v>-</v>
      </c>
      <c r="E112" s="50" t="str">
        <f t="shared" si="5"/>
        <v>-</v>
      </c>
      <c r="F112" s="105"/>
      <c r="G112" s="50" t="str">
        <f t="shared" si="3"/>
        <v>-</v>
      </c>
      <c r="H112" s="14"/>
      <c r="I112" s="14"/>
      <c r="J112" s="14"/>
    </row>
    <row r="113" spans="1:10" x14ac:dyDescent="0.25">
      <c r="A113" s="19" t="str">
        <f t="shared" ref="A113:D113" si="45">A57</f>
        <v>-</v>
      </c>
      <c r="B113" s="19" t="str">
        <f t="shared" si="45"/>
        <v>-</v>
      </c>
      <c r="C113" s="19" t="str">
        <f t="shared" si="45"/>
        <v>-</v>
      </c>
      <c r="D113" s="19" t="str">
        <f t="shared" si="45"/>
        <v>-</v>
      </c>
      <c r="E113" s="50" t="str">
        <f t="shared" si="5"/>
        <v>-</v>
      </c>
      <c r="F113" s="105"/>
      <c r="G113" s="50" t="str">
        <f t="shared" si="3"/>
        <v>-</v>
      </c>
      <c r="H113" s="14"/>
      <c r="I113" s="14"/>
      <c r="J113" s="14"/>
    </row>
    <row r="114" spans="1:10" x14ac:dyDescent="0.25">
      <c r="A114" s="19" t="str">
        <f t="shared" ref="A114:D114" si="46">A58</f>
        <v>-</v>
      </c>
      <c r="B114" s="19" t="str">
        <f t="shared" si="46"/>
        <v>-</v>
      </c>
      <c r="C114" s="19" t="str">
        <f t="shared" si="46"/>
        <v>-</v>
      </c>
      <c r="D114" s="19" t="str">
        <f t="shared" si="46"/>
        <v>-</v>
      </c>
      <c r="E114" s="50" t="str">
        <f t="shared" si="5"/>
        <v>-</v>
      </c>
      <c r="F114" s="105"/>
      <c r="G114" s="50" t="str">
        <f t="shared" si="3"/>
        <v>-</v>
      </c>
      <c r="H114" s="14"/>
      <c r="I114" s="14"/>
      <c r="J114" s="14"/>
    </row>
    <row r="115" spans="1:10" x14ac:dyDescent="0.25">
      <c r="A115" s="19" t="str">
        <f t="shared" ref="A115:D115" si="47">A59</f>
        <v>-</v>
      </c>
      <c r="B115" s="19" t="str">
        <f t="shared" si="47"/>
        <v>-</v>
      </c>
      <c r="C115" s="19" t="str">
        <f t="shared" si="47"/>
        <v>-</v>
      </c>
      <c r="D115" s="19" t="str">
        <f t="shared" si="47"/>
        <v>-</v>
      </c>
      <c r="E115" s="50" t="str">
        <f t="shared" si="5"/>
        <v>-</v>
      </c>
      <c r="F115" s="105"/>
      <c r="G115" s="50" t="str">
        <f t="shared" si="3"/>
        <v>-</v>
      </c>
      <c r="H115" s="14"/>
      <c r="I115" s="14"/>
      <c r="J115" s="14"/>
    </row>
    <row r="116" spans="1:10" x14ac:dyDescent="0.25">
      <c r="A116" s="19" t="str">
        <f t="shared" ref="A116:D116" si="48">A60</f>
        <v>-</v>
      </c>
      <c r="B116" s="19" t="str">
        <f t="shared" si="48"/>
        <v>-</v>
      </c>
      <c r="C116" s="19" t="str">
        <f t="shared" si="48"/>
        <v>-</v>
      </c>
      <c r="D116" s="19" t="str">
        <f t="shared" si="48"/>
        <v>-</v>
      </c>
      <c r="E116" s="50" t="str">
        <f t="shared" si="5"/>
        <v>-</v>
      </c>
      <c r="F116" s="105"/>
      <c r="G116" s="50" t="str">
        <f t="shared" si="3"/>
        <v>-</v>
      </c>
      <c r="H116" s="14"/>
      <c r="I116" s="14"/>
      <c r="J116" s="14"/>
    </row>
    <row r="117" spans="1:10" x14ac:dyDescent="0.25">
      <c r="A117" s="19" t="str">
        <f t="shared" ref="A117:D117" si="49">A61</f>
        <v>-</v>
      </c>
      <c r="B117" s="19" t="str">
        <f t="shared" si="49"/>
        <v>-</v>
      </c>
      <c r="C117" s="19" t="str">
        <f t="shared" si="49"/>
        <v>-</v>
      </c>
      <c r="D117" s="19" t="str">
        <f t="shared" si="49"/>
        <v>-</v>
      </c>
      <c r="E117" s="50" t="str">
        <f t="shared" si="5"/>
        <v>-</v>
      </c>
      <c r="F117" s="105"/>
      <c r="G117" s="50" t="str">
        <f t="shared" si="3"/>
        <v>-</v>
      </c>
      <c r="H117" s="14"/>
      <c r="I117" s="14"/>
      <c r="J117" s="14"/>
    </row>
    <row r="118" spans="1:10" x14ac:dyDescent="0.25">
      <c r="A118" s="19" t="str">
        <f t="shared" ref="A118:D118" si="50">A62</f>
        <v>-</v>
      </c>
      <c r="B118" s="19" t="str">
        <f t="shared" si="50"/>
        <v>-</v>
      </c>
      <c r="C118" s="19" t="str">
        <f t="shared" si="50"/>
        <v>-</v>
      </c>
      <c r="D118" s="19" t="str">
        <f t="shared" si="50"/>
        <v>-</v>
      </c>
      <c r="E118" s="50" t="str">
        <f t="shared" si="5"/>
        <v>-</v>
      </c>
      <c r="F118" s="105"/>
      <c r="G118" s="50" t="str">
        <f t="shared" si="3"/>
        <v>-</v>
      </c>
      <c r="H118" s="14"/>
      <c r="I118" s="14"/>
      <c r="J118" s="14"/>
    </row>
    <row r="119" spans="1:10" x14ac:dyDescent="0.25">
      <c r="A119" s="195" t="s">
        <v>172</v>
      </c>
      <c r="B119" s="196"/>
      <c r="C119" s="196"/>
      <c r="D119" s="197"/>
      <c r="E119" s="214">
        <f>IF(SUM(E72:E118)=0,0,IF('1. Datos entrada'!$E$20="",IF(SUM(E72:E118)&lt;MIN('1. Datos entrada'!$C$44:$C$56),SUM(E72:E118),"IMPOSIBLE, DEMANDA SUPERIOR A LA DEMANDA MÁXIMA INDICADA EN EL RECIBO"),IF(SUM(E72:E118)&lt;MIN('1. Datos entrada'!$I$61:$I$72),SUM(E72:E118),"IMPOSIBLE, DEMANDA SUPERIOR A LA DEMANDA MÁXIMA INDICADA EN EL RECIBO")))</f>
        <v>0</v>
      </c>
      <c r="F119" s="103"/>
      <c r="G119" s="214">
        <f>SUM(G72:G118)</f>
        <v>0</v>
      </c>
      <c r="H119" s="14"/>
      <c r="I119" s="14"/>
      <c r="J119" s="14"/>
    </row>
    <row r="120" spans="1:10" x14ac:dyDescent="0.25">
      <c r="A120" s="198" t="s">
        <v>171</v>
      </c>
      <c r="B120" s="198"/>
      <c r="C120" s="198"/>
      <c r="D120" s="198"/>
      <c r="E120" s="198"/>
      <c r="F120" s="214">
        <f>$B$13</f>
        <v>0</v>
      </c>
      <c r="G120" s="104">
        <f>IF(SUM(G72:G118)=0,0,IF('1. Datos entrada'!$E$20="",IF(G119*F120&lt;'1. Datos entrada'!$B$56,G119*F120,"IMPOSIBLE, CONSUMO ANUAL SUPERIOR AL CONSUMO DE CFE"),IF(G119*F120&lt;'1. Datos entrada'!$E$73,G119*F120,"IMPOSIBLE, CONSUMO ANUAL SUPERIOR AL CONSUMO DE CFE")))</f>
        <v>0</v>
      </c>
      <c r="H120" s="14"/>
      <c r="I120" s="14"/>
      <c r="J120" s="14"/>
    </row>
    <row r="121" spans="1:10" x14ac:dyDescent="0.25">
      <c r="A121" s="14"/>
      <c r="B121" s="14"/>
      <c r="C121" s="14"/>
      <c r="D121" s="14"/>
      <c r="E121" s="14"/>
      <c r="F121" s="75"/>
      <c r="G121" s="14"/>
      <c r="H121" s="14"/>
      <c r="I121" s="14"/>
      <c r="J121" s="14"/>
    </row>
    <row r="122" spans="1:10" ht="21" customHeight="1" x14ac:dyDescent="0.25">
      <c r="A122" s="181" t="s">
        <v>108</v>
      </c>
      <c r="B122" s="181"/>
      <c r="C122" s="181"/>
      <c r="D122" s="181"/>
      <c r="E122" s="181"/>
      <c r="F122" s="181"/>
      <c r="G122" s="181"/>
      <c r="H122" s="181"/>
      <c r="I122" s="181"/>
      <c r="J122" s="181"/>
    </row>
    <row r="123" spans="1:10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</row>
    <row r="124" spans="1:10" ht="63" customHeight="1" x14ac:dyDescent="0.25">
      <c r="A124" s="194" t="s">
        <v>110</v>
      </c>
      <c r="B124" s="194"/>
      <c r="C124" s="194"/>
      <c r="D124" s="194"/>
      <c r="E124" s="194"/>
      <c r="F124" s="194"/>
      <c r="G124" s="194"/>
      <c r="H124" s="14"/>
      <c r="I124" s="14"/>
      <c r="J124" s="14"/>
    </row>
    <row r="125" spans="1:10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</row>
    <row r="126" spans="1:10" ht="45" x14ac:dyDescent="0.25">
      <c r="A126" s="56" t="s">
        <v>52</v>
      </c>
      <c r="B126" s="56" t="s">
        <v>49</v>
      </c>
      <c r="C126" s="56" t="s">
        <v>50</v>
      </c>
      <c r="D126" s="56" t="s">
        <v>46</v>
      </c>
      <c r="E126" s="56" t="s">
        <v>51</v>
      </c>
      <c r="F126" s="56" t="s">
        <v>47</v>
      </c>
      <c r="G126" s="56" t="s">
        <v>48</v>
      </c>
      <c r="H126" s="14"/>
      <c r="I126" s="14"/>
      <c r="J126" s="14"/>
    </row>
    <row r="127" spans="1:10" x14ac:dyDescent="0.25">
      <c r="A127" s="19" t="str">
        <f>A72</f>
        <v>-</v>
      </c>
      <c r="B127" s="105" t="str">
        <f t="shared" ref="B127:D127" si="51">B72</f>
        <v>-</v>
      </c>
      <c r="C127" s="105" t="str">
        <f t="shared" si="51"/>
        <v>-</v>
      </c>
      <c r="D127" s="105" t="str">
        <f t="shared" si="51"/>
        <v>-</v>
      </c>
      <c r="E127" s="50" t="str">
        <f t="shared" ref="E127:E173" si="52">IF(ISERR(D127*B127/C127)=TRUE,"-",D127*B127/C127)</f>
        <v>-</v>
      </c>
      <c r="F127" s="106" t="str">
        <f>IF(F72=0,"-",F72)</f>
        <v>-</v>
      </c>
      <c r="G127" s="50" t="str">
        <f t="shared" ref="G127:G173" si="53">IF(ISERR(E127*F127)=TRUE,"-",E127*F127)</f>
        <v>-</v>
      </c>
      <c r="H127" s="14"/>
      <c r="I127" s="14"/>
      <c r="J127" s="14"/>
    </row>
    <row r="128" spans="1:10" x14ac:dyDescent="0.25">
      <c r="A128" s="19" t="str">
        <f t="shared" ref="A128:D128" si="54">A73</f>
        <v>-</v>
      </c>
      <c r="B128" s="105" t="str">
        <f t="shared" si="54"/>
        <v>-</v>
      </c>
      <c r="C128" s="105" t="str">
        <f t="shared" si="54"/>
        <v>-</v>
      </c>
      <c r="D128" s="105" t="str">
        <f t="shared" si="54"/>
        <v>-</v>
      </c>
      <c r="E128" s="50" t="str">
        <f t="shared" si="52"/>
        <v>-</v>
      </c>
      <c r="F128" s="106" t="str">
        <f t="shared" ref="F128:F173" si="55">IF(F73=0,"-",F73)</f>
        <v>-</v>
      </c>
      <c r="G128" s="50" t="str">
        <f t="shared" si="53"/>
        <v>-</v>
      </c>
      <c r="H128" s="14"/>
      <c r="I128" s="14"/>
      <c r="J128" s="14"/>
    </row>
    <row r="129" spans="1:10" x14ac:dyDescent="0.25">
      <c r="A129" s="19" t="str">
        <f t="shared" ref="A129:D129" si="56">A74</f>
        <v>-</v>
      </c>
      <c r="B129" s="105" t="str">
        <f t="shared" si="56"/>
        <v>-</v>
      </c>
      <c r="C129" s="105" t="str">
        <f t="shared" si="56"/>
        <v>-</v>
      </c>
      <c r="D129" s="105" t="str">
        <f t="shared" si="56"/>
        <v>-</v>
      </c>
      <c r="E129" s="50" t="str">
        <f t="shared" si="52"/>
        <v>-</v>
      </c>
      <c r="F129" s="106" t="str">
        <f t="shared" si="55"/>
        <v>-</v>
      </c>
      <c r="G129" s="50" t="str">
        <f t="shared" si="53"/>
        <v>-</v>
      </c>
      <c r="H129" s="14"/>
      <c r="I129" s="14"/>
      <c r="J129" s="14"/>
    </row>
    <row r="130" spans="1:10" x14ac:dyDescent="0.25">
      <c r="A130" s="19" t="str">
        <f t="shared" ref="A130:D130" si="57">A75</f>
        <v>-</v>
      </c>
      <c r="B130" s="105" t="str">
        <f t="shared" si="57"/>
        <v>-</v>
      </c>
      <c r="C130" s="105" t="str">
        <f t="shared" si="57"/>
        <v>-</v>
      </c>
      <c r="D130" s="105" t="str">
        <f t="shared" si="57"/>
        <v>-</v>
      </c>
      <c r="E130" s="50" t="str">
        <f t="shared" si="52"/>
        <v>-</v>
      </c>
      <c r="F130" s="106" t="str">
        <f t="shared" si="55"/>
        <v>-</v>
      </c>
      <c r="G130" s="50" t="str">
        <f t="shared" si="53"/>
        <v>-</v>
      </c>
      <c r="H130" s="14"/>
      <c r="I130" s="14"/>
      <c r="J130" s="14"/>
    </row>
    <row r="131" spans="1:10" x14ac:dyDescent="0.25">
      <c r="A131" s="19" t="str">
        <f t="shared" ref="A131:D131" si="58">A76</f>
        <v>-</v>
      </c>
      <c r="B131" s="105" t="str">
        <f t="shared" si="58"/>
        <v>-</v>
      </c>
      <c r="C131" s="105" t="str">
        <f t="shared" si="58"/>
        <v>-</v>
      </c>
      <c r="D131" s="105" t="str">
        <f t="shared" si="58"/>
        <v>-</v>
      </c>
      <c r="E131" s="50" t="str">
        <f t="shared" si="52"/>
        <v>-</v>
      </c>
      <c r="F131" s="106" t="str">
        <f t="shared" si="55"/>
        <v>-</v>
      </c>
      <c r="G131" s="50" t="str">
        <f t="shared" si="53"/>
        <v>-</v>
      </c>
      <c r="H131" s="14"/>
      <c r="I131" s="14"/>
      <c r="J131" s="14"/>
    </row>
    <row r="132" spans="1:10" x14ac:dyDescent="0.25">
      <c r="A132" s="19" t="str">
        <f t="shared" ref="A132:D132" si="59">A77</f>
        <v>-</v>
      </c>
      <c r="B132" s="105" t="str">
        <f t="shared" si="59"/>
        <v>-</v>
      </c>
      <c r="C132" s="105" t="str">
        <f t="shared" si="59"/>
        <v>-</v>
      </c>
      <c r="D132" s="105" t="str">
        <f t="shared" si="59"/>
        <v>-</v>
      </c>
      <c r="E132" s="50" t="str">
        <f t="shared" si="52"/>
        <v>-</v>
      </c>
      <c r="F132" s="106" t="str">
        <f t="shared" si="55"/>
        <v>-</v>
      </c>
      <c r="G132" s="50" t="str">
        <f t="shared" si="53"/>
        <v>-</v>
      </c>
      <c r="H132" s="14"/>
      <c r="I132" s="14"/>
      <c r="J132" s="14"/>
    </row>
    <row r="133" spans="1:10" x14ac:dyDescent="0.25">
      <c r="A133" s="19" t="str">
        <f t="shared" ref="A133:D133" si="60">A78</f>
        <v>-</v>
      </c>
      <c r="B133" s="105" t="str">
        <f t="shared" si="60"/>
        <v>-</v>
      </c>
      <c r="C133" s="105" t="str">
        <f t="shared" si="60"/>
        <v>-</v>
      </c>
      <c r="D133" s="105" t="str">
        <f t="shared" si="60"/>
        <v>-</v>
      </c>
      <c r="E133" s="50" t="str">
        <f t="shared" si="52"/>
        <v>-</v>
      </c>
      <c r="F133" s="106" t="str">
        <f t="shared" si="55"/>
        <v>-</v>
      </c>
      <c r="G133" s="50" t="str">
        <f t="shared" si="53"/>
        <v>-</v>
      </c>
      <c r="H133" s="14"/>
      <c r="I133" s="14"/>
      <c r="J133" s="14"/>
    </row>
    <row r="134" spans="1:10" x14ac:dyDescent="0.25">
      <c r="A134" s="19" t="str">
        <f t="shared" ref="A134:D134" si="61">A79</f>
        <v>-</v>
      </c>
      <c r="B134" s="105" t="str">
        <f t="shared" si="61"/>
        <v>-</v>
      </c>
      <c r="C134" s="105" t="str">
        <f t="shared" si="61"/>
        <v>-</v>
      </c>
      <c r="D134" s="105" t="str">
        <f t="shared" si="61"/>
        <v>-</v>
      </c>
      <c r="E134" s="50" t="str">
        <f t="shared" si="52"/>
        <v>-</v>
      </c>
      <c r="F134" s="106" t="str">
        <f t="shared" si="55"/>
        <v>-</v>
      </c>
      <c r="G134" s="50" t="str">
        <f t="shared" si="53"/>
        <v>-</v>
      </c>
      <c r="H134" s="14"/>
      <c r="I134" s="14"/>
      <c r="J134" s="14"/>
    </row>
    <row r="135" spans="1:10" x14ac:dyDescent="0.25">
      <c r="A135" s="19" t="str">
        <f t="shared" ref="A135:D135" si="62">A80</f>
        <v>-</v>
      </c>
      <c r="B135" s="105" t="str">
        <f t="shared" si="62"/>
        <v>-</v>
      </c>
      <c r="C135" s="105" t="str">
        <f t="shared" si="62"/>
        <v>-</v>
      </c>
      <c r="D135" s="105" t="str">
        <f t="shared" si="62"/>
        <v>-</v>
      </c>
      <c r="E135" s="50" t="str">
        <f t="shared" si="52"/>
        <v>-</v>
      </c>
      <c r="F135" s="106" t="str">
        <f t="shared" si="55"/>
        <v>-</v>
      </c>
      <c r="G135" s="50" t="str">
        <f t="shared" si="53"/>
        <v>-</v>
      </c>
      <c r="H135" s="14"/>
      <c r="I135" s="14"/>
      <c r="J135" s="14"/>
    </row>
    <row r="136" spans="1:10" x14ac:dyDescent="0.25">
      <c r="A136" s="19" t="str">
        <f t="shared" ref="A136:D136" si="63">A81</f>
        <v>-</v>
      </c>
      <c r="B136" s="105" t="str">
        <f t="shared" si="63"/>
        <v>-</v>
      </c>
      <c r="C136" s="105" t="str">
        <f t="shared" si="63"/>
        <v>-</v>
      </c>
      <c r="D136" s="105" t="str">
        <f t="shared" si="63"/>
        <v>-</v>
      </c>
      <c r="E136" s="50" t="str">
        <f t="shared" si="52"/>
        <v>-</v>
      </c>
      <c r="F136" s="106" t="str">
        <f t="shared" si="55"/>
        <v>-</v>
      </c>
      <c r="G136" s="50" t="str">
        <f t="shared" si="53"/>
        <v>-</v>
      </c>
      <c r="H136" s="14"/>
      <c r="I136" s="14"/>
      <c r="J136" s="14"/>
    </row>
    <row r="137" spans="1:10" x14ac:dyDescent="0.25">
      <c r="A137" s="19" t="str">
        <f t="shared" ref="A137:D137" si="64">A82</f>
        <v>-</v>
      </c>
      <c r="B137" s="105" t="str">
        <f t="shared" si="64"/>
        <v>-</v>
      </c>
      <c r="C137" s="105" t="str">
        <f t="shared" si="64"/>
        <v>-</v>
      </c>
      <c r="D137" s="105" t="str">
        <f t="shared" si="64"/>
        <v>-</v>
      </c>
      <c r="E137" s="50" t="str">
        <f t="shared" si="52"/>
        <v>-</v>
      </c>
      <c r="F137" s="106" t="str">
        <f t="shared" si="55"/>
        <v>-</v>
      </c>
      <c r="G137" s="50" t="str">
        <f t="shared" si="53"/>
        <v>-</v>
      </c>
      <c r="H137" s="14"/>
      <c r="I137" s="14"/>
      <c r="J137" s="14"/>
    </row>
    <row r="138" spans="1:10" x14ac:dyDescent="0.25">
      <c r="A138" s="19" t="str">
        <f t="shared" ref="A138:D138" si="65">A83</f>
        <v>-</v>
      </c>
      <c r="B138" s="105" t="str">
        <f t="shared" si="65"/>
        <v>-</v>
      </c>
      <c r="C138" s="105" t="str">
        <f t="shared" si="65"/>
        <v>-</v>
      </c>
      <c r="D138" s="105" t="str">
        <f t="shared" si="65"/>
        <v>-</v>
      </c>
      <c r="E138" s="50" t="str">
        <f t="shared" si="52"/>
        <v>-</v>
      </c>
      <c r="F138" s="106" t="str">
        <f t="shared" si="55"/>
        <v>-</v>
      </c>
      <c r="G138" s="50" t="str">
        <f t="shared" si="53"/>
        <v>-</v>
      </c>
      <c r="H138" s="14"/>
      <c r="I138" s="14"/>
      <c r="J138" s="14"/>
    </row>
    <row r="139" spans="1:10" x14ac:dyDescent="0.25">
      <c r="A139" s="19" t="str">
        <f t="shared" ref="A139:D139" si="66">A84</f>
        <v>-</v>
      </c>
      <c r="B139" s="105" t="str">
        <f t="shared" si="66"/>
        <v>-</v>
      </c>
      <c r="C139" s="105" t="str">
        <f t="shared" si="66"/>
        <v>-</v>
      </c>
      <c r="D139" s="105" t="str">
        <f t="shared" si="66"/>
        <v>-</v>
      </c>
      <c r="E139" s="50" t="str">
        <f t="shared" si="52"/>
        <v>-</v>
      </c>
      <c r="F139" s="106" t="str">
        <f t="shared" si="55"/>
        <v>-</v>
      </c>
      <c r="G139" s="50" t="str">
        <f t="shared" si="53"/>
        <v>-</v>
      </c>
      <c r="H139" s="14"/>
      <c r="I139" s="14"/>
      <c r="J139" s="14"/>
    </row>
    <row r="140" spans="1:10" x14ac:dyDescent="0.25">
      <c r="A140" s="19" t="str">
        <f t="shared" ref="A140:D140" si="67">A85</f>
        <v>-</v>
      </c>
      <c r="B140" s="105" t="str">
        <f t="shared" si="67"/>
        <v>-</v>
      </c>
      <c r="C140" s="105" t="str">
        <f t="shared" si="67"/>
        <v>-</v>
      </c>
      <c r="D140" s="105" t="str">
        <f t="shared" si="67"/>
        <v>-</v>
      </c>
      <c r="E140" s="50" t="str">
        <f t="shared" si="52"/>
        <v>-</v>
      </c>
      <c r="F140" s="106" t="str">
        <f t="shared" si="55"/>
        <v>-</v>
      </c>
      <c r="G140" s="50" t="str">
        <f t="shared" si="53"/>
        <v>-</v>
      </c>
      <c r="H140" s="14"/>
      <c r="I140" s="14"/>
      <c r="J140" s="14"/>
    </row>
    <row r="141" spans="1:10" x14ac:dyDescent="0.25">
      <c r="A141" s="19" t="str">
        <f t="shared" ref="A141:D141" si="68">A86</f>
        <v>-</v>
      </c>
      <c r="B141" s="105" t="str">
        <f t="shared" si="68"/>
        <v>-</v>
      </c>
      <c r="C141" s="105" t="str">
        <f t="shared" si="68"/>
        <v>-</v>
      </c>
      <c r="D141" s="105" t="str">
        <f t="shared" si="68"/>
        <v>-</v>
      </c>
      <c r="E141" s="50" t="str">
        <f t="shared" si="52"/>
        <v>-</v>
      </c>
      <c r="F141" s="106" t="str">
        <f t="shared" si="55"/>
        <v>-</v>
      </c>
      <c r="G141" s="50" t="str">
        <f t="shared" si="53"/>
        <v>-</v>
      </c>
      <c r="H141" s="14"/>
      <c r="I141" s="14"/>
      <c r="J141" s="14"/>
    </row>
    <row r="142" spans="1:10" x14ac:dyDescent="0.25">
      <c r="A142" s="19" t="str">
        <f t="shared" ref="A142:D142" si="69">A87</f>
        <v>-</v>
      </c>
      <c r="B142" s="105" t="str">
        <f t="shared" si="69"/>
        <v>-</v>
      </c>
      <c r="C142" s="105" t="str">
        <f t="shared" si="69"/>
        <v>-</v>
      </c>
      <c r="D142" s="105" t="str">
        <f t="shared" si="69"/>
        <v>-</v>
      </c>
      <c r="E142" s="50" t="str">
        <f t="shared" si="52"/>
        <v>-</v>
      </c>
      <c r="F142" s="106" t="str">
        <f t="shared" si="55"/>
        <v>-</v>
      </c>
      <c r="G142" s="50" t="str">
        <f t="shared" si="53"/>
        <v>-</v>
      </c>
      <c r="H142" s="14"/>
      <c r="I142" s="14"/>
      <c r="J142" s="14"/>
    </row>
    <row r="143" spans="1:10" x14ac:dyDescent="0.25">
      <c r="A143" s="19" t="str">
        <f t="shared" ref="A143:D143" si="70">A88</f>
        <v>-</v>
      </c>
      <c r="B143" s="105" t="str">
        <f t="shared" si="70"/>
        <v>-</v>
      </c>
      <c r="C143" s="105" t="str">
        <f t="shared" si="70"/>
        <v>-</v>
      </c>
      <c r="D143" s="105" t="str">
        <f t="shared" si="70"/>
        <v>-</v>
      </c>
      <c r="E143" s="50" t="str">
        <f t="shared" si="52"/>
        <v>-</v>
      </c>
      <c r="F143" s="106" t="str">
        <f t="shared" si="55"/>
        <v>-</v>
      </c>
      <c r="G143" s="50" t="str">
        <f t="shared" si="53"/>
        <v>-</v>
      </c>
      <c r="H143" s="14"/>
      <c r="I143" s="14"/>
      <c r="J143" s="14"/>
    </row>
    <row r="144" spans="1:10" x14ac:dyDescent="0.25">
      <c r="A144" s="19" t="str">
        <f t="shared" ref="A144:D144" si="71">A89</f>
        <v>-</v>
      </c>
      <c r="B144" s="105" t="str">
        <f t="shared" si="71"/>
        <v>-</v>
      </c>
      <c r="C144" s="105" t="str">
        <f t="shared" si="71"/>
        <v>-</v>
      </c>
      <c r="D144" s="105" t="str">
        <f t="shared" si="71"/>
        <v>-</v>
      </c>
      <c r="E144" s="50" t="str">
        <f t="shared" si="52"/>
        <v>-</v>
      </c>
      <c r="F144" s="106" t="str">
        <f t="shared" si="55"/>
        <v>-</v>
      </c>
      <c r="G144" s="50" t="str">
        <f t="shared" si="53"/>
        <v>-</v>
      </c>
      <c r="H144" s="14"/>
      <c r="I144" s="14"/>
      <c r="J144" s="14"/>
    </row>
    <row r="145" spans="1:10" x14ac:dyDescent="0.25">
      <c r="A145" s="19" t="str">
        <f t="shared" ref="A145:D145" si="72">A90</f>
        <v>-</v>
      </c>
      <c r="B145" s="105" t="str">
        <f t="shared" si="72"/>
        <v>-</v>
      </c>
      <c r="C145" s="105" t="str">
        <f t="shared" si="72"/>
        <v>-</v>
      </c>
      <c r="D145" s="105" t="str">
        <f t="shared" si="72"/>
        <v>-</v>
      </c>
      <c r="E145" s="50" t="str">
        <f t="shared" si="52"/>
        <v>-</v>
      </c>
      <c r="F145" s="106" t="str">
        <f t="shared" si="55"/>
        <v>-</v>
      </c>
      <c r="G145" s="50" t="str">
        <f t="shared" si="53"/>
        <v>-</v>
      </c>
      <c r="H145" s="14"/>
      <c r="I145" s="14"/>
      <c r="J145" s="14"/>
    </row>
    <row r="146" spans="1:10" x14ac:dyDescent="0.25">
      <c r="A146" s="19" t="str">
        <f t="shared" ref="A146:D146" si="73">A91</f>
        <v>-</v>
      </c>
      <c r="B146" s="105" t="str">
        <f t="shared" si="73"/>
        <v>-</v>
      </c>
      <c r="C146" s="105" t="str">
        <f t="shared" si="73"/>
        <v>-</v>
      </c>
      <c r="D146" s="105" t="str">
        <f t="shared" si="73"/>
        <v>-</v>
      </c>
      <c r="E146" s="50" t="str">
        <f t="shared" si="52"/>
        <v>-</v>
      </c>
      <c r="F146" s="106" t="str">
        <f t="shared" si="55"/>
        <v>-</v>
      </c>
      <c r="G146" s="50" t="str">
        <f t="shared" si="53"/>
        <v>-</v>
      </c>
      <c r="H146" s="14"/>
      <c r="I146" s="14"/>
      <c r="J146" s="14"/>
    </row>
    <row r="147" spans="1:10" x14ac:dyDescent="0.25">
      <c r="A147" s="19" t="str">
        <f t="shared" ref="A147:D147" si="74">A92</f>
        <v>-</v>
      </c>
      <c r="B147" s="105" t="str">
        <f t="shared" si="74"/>
        <v>-</v>
      </c>
      <c r="C147" s="105" t="str">
        <f t="shared" si="74"/>
        <v>-</v>
      </c>
      <c r="D147" s="105" t="str">
        <f t="shared" si="74"/>
        <v>-</v>
      </c>
      <c r="E147" s="50" t="str">
        <f t="shared" si="52"/>
        <v>-</v>
      </c>
      <c r="F147" s="106" t="str">
        <f t="shared" si="55"/>
        <v>-</v>
      </c>
      <c r="G147" s="50" t="str">
        <f t="shared" si="53"/>
        <v>-</v>
      </c>
      <c r="H147" s="14"/>
      <c r="I147" s="14"/>
      <c r="J147" s="14"/>
    </row>
    <row r="148" spans="1:10" x14ac:dyDescent="0.25">
      <c r="A148" s="19" t="str">
        <f t="shared" ref="A148:D148" si="75">A93</f>
        <v>-</v>
      </c>
      <c r="B148" s="105" t="str">
        <f t="shared" si="75"/>
        <v>-</v>
      </c>
      <c r="C148" s="105" t="str">
        <f t="shared" si="75"/>
        <v>-</v>
      </c>
      <c r="D148" s="105" t="str">
        <f t="shared" si="75"/>
        <v>-</v>
      </c>
      <c r="E148" s="50" t="str">
        <f t="shared" si="52"/>
        <v>-</v>
      </c>
      <c r="F148" s="106" t="str">
        <f t="shared" si="55"/>
        <v>-</v>
      </c>
      <c r="G148" s="50" t="str">
        <f t="shared" si="53"/>
        <v>-</v>
      </c>
      <c r="H148" s="14"/>
      <c r="I148" s="14"/>
      <c r="J148" s="14"/>
    </row>
    <row r="149" spans="1:10" x14ac:dyDescent="0.25">
      <c r="A149" s="19" t="str">
        <f t="shared" ref="A149:D149" si="76">A94</f>
        <v>-</v>
      </c>
      <c r="B149" s="105" t="str">
        <f t="shared" si="76"/>
        <v>-</v>
      </c>
      <c r="C149" s="105" t="str">
        <f t="shared" si="76"/>
        <v>-</v>
      </c>
      <c r="D149" s="105" t="str">
        <f t="shared" si="76"/>
        <v>-</v>
      </c>
      <c r="E149" s="50" t="str">
        <f t="shared" si="52"/>
        <v>-</v>
      </c>
      <c r="F149" s="106" t="str">
        <f t="shared" si="55"/>
        <v>-</v>
      </c>
      <c r="G149" s="50" t="str">
        <f t="shared" si="53"/>
        <v>-</v>
      </c>
      <c r="H149" s="14"/>
      <c r="I149" s="14"/>
      <c r="J149" s="14"/>
    </row>
    <row r="150" spans="1:10" x14ac:dyDescent="0.25">
      <c r="A150" s="19" t="str">
        <f t="shared" ref="A150:D150" si="77">A95</f>
        <v>-</v>
      </c>
      <c r="B150" s="105" t="str">
        <f t="shared" si="77"/>
        <v>-</v>
      </c>
      <c r="C150" s="105" t="str">
        <f t="shared" si="77"/>
        <v>-</v>
      </c>
      <c r="D150" s="105" t="str">
        <f t="shared" si="77"/>
        <v>-</v>
      </c>
      <c r="E150" s="50" t="str">
        <f t="shared" si="52"/>
        <v>-</v>
      </c>
      <c r="F150" s="106" t="str">
        <f t="shared" si="55"/>
        <v>-</v>
      </c>
      <c r="G150" s="50" t="str">
        <f t="shared" si="53"/>
        <v>-</v>
      </c>
      <c r="H150" s="14"/>
      <c r="I150" s="14"/>
      <c r="J150" s="14"/>
    </row>
    <row r="151" spans="1:10" x14ac:dyDescent="0.25">
      <c r="A151" s="19" t="str">
        <f t="shared" ref="A151:D151" si="78">A96</f>
        <v>-</v>
      </c>
      <c r="B151" s="105" t="str">
        <f t="shared" si="78"/>
        <v>-</v>
      </c>
      <c r="C151" s="105" t="str">
        <f t="shared" si="78"/>
        <v>-</v>
      </c>
      <c r="D151" s="105" t="str">
        <f t="shared" si="78"/>
        <v>-</v>
      </c>
      <c r="E151" s="50" t="str">
        <f t="shared" si="52"/>
        <v>-</v>
      </c>
      <c r="F151" s="106" t="str">
        <f t="shared" si="55"/>
        <v>-</v>
      </c>
      <c r="G151" s="50" t="str">
        <f t="shared" si="53"/>
        <v>-</v>
      </c>
      <c r="H151" s="14"/>
      <c r="I151" s="14"/>
      <c r="J151" s="14"/>
    </row>
    <row r="152" spans="1:10" x14ac:dyDescent="0.25">
      <c r="A152" s="19" t="str">
        <f t="shared" ref="A152:D152" si="79">A97</f>
        <v>-</v>
      </c>
      <c r="B152" s="105" t="str">
        <f t="shared" si="79"/>
        <v>-</v>
      </c>
      <c r="C152" s="105" t="str">
        <f t="shared" si="79"/>
        <v>-</v>
      </c>
      <c r="D152" s="105" t="str">
        <f t="shared" si="79"/>
        <v>-</v>
      </c>
      <c r="E152" s="50" t="str">
        <f t="shared" si="52"/>
        <v>-</v>
      </c>
      <c r="F152" s="106" t="str">
        <f t="shared" si="55"/>
        <v>-</v>
      </c>
      <c r="G152" s="50" t="str">
        <f t="shared" si="53"/>
        <v>-</v>
      </c>
      <c r="H152" s="14"/>
      <c r="I152" s="14"/>
      <c r="J152" s="14"/>
    </row>
    <row r="153" spans="1:10" x14ac:dyDescent="0.25">
      <c r="A153" s="19" t="str">
        <f t="shared" ref="A153:D153" si="80">A98</f>
        <v>-</v>
      </c>
      <c r="B153" s="105" t="str">
        <f t="shared" si="80"/>
        <v>-</v>
      </c>
      <c r="C153" s="105" t="str">
        <f t="shared" si="80"/>
        <v>-</v>
      </c>
      <c r="D153" s="105" t="str">
        <f t="shared" si="80"/>
        <v>-</v>
      </c>
      <c r="E153" s="50" t="str">
        <f t="shared" si="52"/>
        <v>-</v>
      </c>
      <c r="F153" s="106" t="str">
        <f t="shared" si="55"/>
        <v>-</v>
      </c>
      <c r="G153" s="50" t="str">
        <f t="shared" si="53"/>
        <v>-</v>
      </c>
      <c r="H153" s="14"/>
      <c r="I153" s="14"/>
      <c r="J153" s="14"/>
    </row>
    <row r="154" spans="1:10" x14ac:dyDescent="0.25">
      <c r="A154" s="19" t="str">
        <f t="shared" ref="A154:D154" si="81">A99</f>
        <v>-</v>
      </c>
      <c r="B154" s="105" t="str">
        <f t="shared" si="81"/>
        <v>-</v>
      </c>
      <c r="C154" s="105" t="str">
        <f t="shared" si="81"/>
        <v>-</v>
      </c>
      <c r="D154" s="105" t="str">
        <f t="shared" si="81"/>
        <v>-</v>
      </c>
      <c r="E154" s="50" t="str">
        <f t="shared" si="52"/>
        <v>-</v>
      </c>
      <c r="F154" s="106" t="str">
        <f t="shared" si="55"/>
        <v>-</v>
      </c>
      <c r="G154" s="50" t="str">
        <f t="shared" si="53"/>
        <v>-</v>
      </c>
      <c r="H154" s="14"/>
      <c r="I154" s="14"/>
      <c r="J154" s="14"/>
    </row>
    <row r="155" spans="1:10" x14ac:dyDescent="0.25">
      <c r="A155" s="19" t="str">
        <f t="shared" ref="A155:D155" si="82">A100</f>
        <v>-</v>
      </c>
      <c r="B155" s="105" t="str">
        <f t="shared" si="82"/>
        <v>-</v>
      </c>
      <c r="C155" s="105" t="str">
        <f t="shared" si="82"/>
        <v>-</v>
      </c>
      <c r="D155" s="105" t="str">
        <f t="shared" si="82"/>
        <v>-</v>
      </c>
      <c r="E155" s="50" t="str">
        <f t="shared" si="52"/>
        <v>-</v>
      </c>
      <c r="F155" s="106" t="str">
        <f t="shared" si="55"/>
        <v>-</v>
      </c>
      <c r="G155" s="50" t="str">
        <f t="shared" si="53"/>
        <v>-</v>
      </c>
      <c r="H155" s="14"/>
      <c r="I155" s="14"/>
      <c r="J155" s="14"/>
    </row>
    <row r="156" spans="1:10" x14ac:dyDescent="0.25">
      <c r="A156" s="19" t="str">
        <f t="shared" ref="A156:D156" si="83">A101</f>
        <v>-</v>
      </c>
      <c r="B156" s="105" t="str">
        <f t="shared" si="83"/>
        <v>-</v>
      </c>
      <c r="C156" s="105" t="str">
        <f t="shared" si="83"/>
        <v>-</v>
      </c>
      <c r="D156" s="105" t="str">
        <f t="shared" si="83"/>
        <v>-</v>
      </c>
      <c r="E156" s="50" t="str">
        <f t="shared" si="52"/>
        <v>-</v>
      </c>
      <c r="F156" s="106" t="str">
        <f t="shared" si="55"/>
        <v>-</v>
      </c>
      <c r="G156" s="50" t="str">
        <f t="shared" si="53"/>
        <v>-</v>
      </c>
      <c r="H156" s="14"/>
      <c r="I156" s="14"/>
      <c r="J156" s="14"/>
    </row>
    <row r="157" spans="1:10" x14ac:dyDescent="0.25">
      <c r="A157" s="19" t="str">
        <f t="shared" ref="A157:D157" si="84">A102</f>
        <v>-</v>
      </c>
      <c r="B157" s="105" t="str">
        <f t="shared" si="84"/>
        <v>-</v>
      </c>
      <c r="C157" s="105" t="str">
        <f t="shared" si="84"/>
        <v>-</v>
      </c>
      <c r="D157" s="105" t="str">
        <f t="shared" si="84"/>
        <v>-</v>
      </c>
      <c r="E157" s="50" t="str">
        <f t="shared" si="52"/>
        <v>-</v>
      </c>
      <c r="F157" s="106" t="str">
        <f t="shared" si="55"/>
        <v>-</v>
      </c>
      <c r="G157" s="50" t="str">
        <f t="shared" si="53"/>
        <v>-</v>
      </c>
      <c r="H157" s="14"/>
      <c r="I157" s="14"/>
      <c r="J157" s="14"/>
    </row>
    <row r="158" spans="1:10" x14ac:dyDescent="0.25">
      <c r="A158" s="19" t="str">
        <f t="shared" ref="A158:D158" si="85">A103</f>
        <v>-</v>
      </c>
      <c r="B158" s="105" t="str">
        <f t="shared" si="85"/>
        <v>-</v>
      </c>
      <c r="C158" s="105" t="str">
        <f t="shared" si="85"/>
        <v>-</v>
      </c>
      <c r="D158" s="105" t="str">
        <f t="shared" si="85"/>
        <v>-</v>
      </c>
      <c r="E158" s="50" t="str">
        <f t="shared" si="52"/>
        <v>-</v>
      </c>
      <c r="F158" s="106" t="str">
        <f t="shared" si="55"/>
        <v>-</v>
      </c>
      <c r="G158" s="50" t="str">
        <f t="shared" si="53"/>
        <v>-</v>
      </c>
      <c r="H158" s="14"/>
      <c r="I158" s="14"/>
      <c r="J158" s="14"/>
    </row>
    <row r="159" spans="1:10" x14ac:dyDescent="0.25">
      <c r="A159" s="19" t="str">
        <f t="shared" ref="A159:D159" si="86">A104</f>
        <v>-</v>
      </c>
      <c r="B159" s="105" t="str">
        <f t="shared" si="86"/>
        <v>-</v>
      </c>
      <c r="C159" s="105" t="str">
        <f t="shared" si="86"/>
        <v>-</v>
      </c>
      <c r="D159" s="105" t="str">
        <f t="shared" si="86"/>
        <v>-</v>
      </c>
      <c r="E159" s="50" t="str">
        <f t="shared" si="52"/>
        <v>-</v>
      </c>
      <c r="F159" s="106" t="str">
        <f t="shared" si="55"/>
        <v>-</v>
      </c>
      <c r="G159" s="50" t="str">
        <f t="shared" si="53"/>
        <v>-</v>
      </c>
      <c r="H159" s="14"/>
      <c r="I159" s="14"/>
      <c r="J159" s="14"/>
    </row>
    <row r="160" spans="1:10" x14ac:dyDescent="0.25">
      <c r="A160" s="19" t="str">
        <f t="shared" ref="A160:D160" si="87">A105</f>
        <v>-</v>
      </c>
      <c r="B160" s="105" t="str">
        <f t="shared" si="87"/>
        <v>-</v>
      </c>
      <c r="C160" s="105" t="str">
        <f t="shared" si="87"/>
        <v>-</v>
      </c>
      <c r="D160" s="105" t="str">
        <f t="shared" si="87"/>
        <v>-</v>
      </c>
      <c r="E160" s="50" t="str">
        <f t="shared" si="52"/>
        <v>-</v>
      </c>
      <c r="F160" s="106" t="str">
        <f t="shared" si="55"/>
        <v>-</v>
      </c>
      <c r="G160" s="50" t="str">
        <f t="shared" si="53"/>
        <v>-</v>
      </c>
      <c r="H160" s="14"/>
      <c r="I160" s="14"/>
      <c r="J160" s="14"/>
    </row>
    <row r="161" spans="1:10" x14ac:dyDescent="0.25">
      <c r="A161" s="19" t="str">
        <f t="shared" ref="A161:D161" si="88">A106</f>
        <v>-</v>
      </c>
      <c r="B161" s="105" t="str">
        <f t="shared" si="88"/>
        <v>-</v>
      </c>
      <c r="C161" s="105" t="str">
        <f t="shared" si="88"/>
        <v>-</v>
      </c>
      <c r="D161" s="105" t="str">
        <f t="shared" si="88"/>
        <v>-</v>
      </c>
      <c r="E161" s="50" t="str">
        <f t="shared" si="52"/>
        <v>-</v>
      </c>
      <c r="F161" s="106" t="str">
        <f t="shared" si="55"/>
        <v>-</v>
      </c>
      <c r="G161" s="50" t="str">
        <f t="shared" si="53"/>
        <v>-</v>
      </c>
      <c r="H161" s="14"/>
      <c r="I161" s="14"/>
      <c r="J161" s="14"/>
    </row>
    <row r="162" spans="1:10" x14ac:dyDescent="0.25">
      <c r="A162" s="19" t="str">
        <f t="shared" ref="A162:D162" si="89">A107</f>
        <v>-</v>
      </c>
      <c r="B162" s="105" t="str">
        <f t="shared" si="89"/>
        <v>-</v>
      </c>
      <c r="C162" s="105" t="str">
        <f t="shared" si="89"/>
        <v>-</v>
      </c>
      <c r="D162" s="105" t="str">
        <f t="shared" si="89"/>
        <v>-</v>
      </c>
      <c r="E162" s="50" t="str">
        <f t="shared" si="52"/>
        <v>-</v>
      </c>
      <c r="F162" s="106" t="str">
        <f t="shared" si="55"/>
        <v>-</v>
      </c>
      <c r="G162" s="50" t="str">
        <f t="shared" si="53"/>
        <v>-</v>
      </c>
      <c r="H162" s="14"/>
      <c r="I162" s="14"/>
      <c r="J162" s="14"/>
    </row>
    <row r="163" spans="1:10" x14ac:dyDescent="0.25">
      <c r="A163" s="19" t="str">
        <f t="shared" ref="A163:D163" si="90">A108</f>
        <v>-</v>
      </c>
      <c r="B163" s="105" t="str">
        <f t="shared" si="90"/>
        <v>-</v>
      </c>
      <c r="C163" s="105" t="str">
        <f t="shared" si="90"/>
        <v>-</v>
      </c>
      <c r="D163" s="105" t="str">
        <f t="shared" si="90"/>
        <v>-</v>
      </c>
      <c r="E163" s="50" t="str">
        <f t="shared" si="52"/>
        <v>-</v>
      </c>
      <c r="F163" s="106" t="str">
        <f t="shared" si="55"/>
        <v>-</v>
      </c>
      <c r="G163" s="50" t="str">
        <f t="shared" si="53"/>
        <v>-</v>
      </c>
      <c r="H163" s="14"/>
      <c r="I163" s="14"/>
      <c r="J163" s="14"/>
    </row>
    <row r="164" spans="1:10" x14ac:dyDescent="0.25">
      <c r="A164" s="19" t="str">
        <f t="shared" ref="A164:D164" si="91">A109</f>
        <v>-</v>
      </c>
      <c r="B164" s="105" t="str">
        <f t="shared" si="91"/>
        <v>-</v>
      </c>
      <c r="C164" s="105" t="str">
        <f t="shared" si="91"/>
        <v>-</v>
      </c>
      <c r="D164" s="105" t="str">
        <f t="shared" si="91"/>
        <v>-</v>
      </c>
      <c r="E164" s="50" t="str">
        <f t="shared" si="52"/>
        <v>-</v>
      </c>
      <c r="F164" s="106" t="str">
        <f t="shared" si="55"/>
        <v>-</v>
      </c>
      <c r="G164" s="50" t="str">
        <f t="shared" si="53"/>
        <v>-</v>
      </c>
      <c r="H164" s="14"/>
      <c r="I164" s="14"/>
      <c r="J164" s="14"/>
    </row>
    <row r="165" spans="1:10" x14ac:dyDescent="0.25">
      <c r="A165" s="19" t="str">
        <f t="shared" ref="A165:D165" si="92">A110</f>
        <v>-</v>
      </c>
      <c r="B165" s="105" t="str">
        <f t="shared" si="92"/>
        <v>-</v>
      </c>
      <c r="C165" s="105" t="str">
        <f t="shared" si="92"/>
        <v>-</v>
      </c>
      <c r="D165" s="105" t="str">
        <f t="shared" si="92"/>
        <v>-</v>
      </c>
      <c r="E165" s="50" t="str">
        <f t="shared" si="52"/>
        <v>-</v>
      </c>
      <c r="F165" s="106" t="str">
        <f t="shared" si="55"/>
        <v>-</v>
      </c>
      <c r="G165" s="50" t="str">
        <f t="shared" si="53"/>
        <v>-</v>
      </c>
      <c r="H165" s="14"/>
      <c r="I165" s="14"/>
      <c r="J165" s="14"/>
    </row>
    <row r="166" spans="1:10" x14ac:dyDescent="0.25">
      <c r="A166" s="19" t="str">
        <f t="shared" ref="A166:D166" si="93">A111</f>
        <v>-</v>
      </c>
      <c r="B166" s="105" t="str">
        <f t="shared" si="93"/>
        <v>-</v>
      </c>
      <c r="C166" s="105" t="str">
        <f t="shared" si="93"/>
        <v>-</v>
      </c>
      <c r="D166" s="105" t="str">
        <f t="shared" si="93"/>
        <v>-</v>
      </c>
      <c r="E166" s="50" t="str">
        <f t="shared" si="52"/>
        <v>-</v>
      </c>
      <c r="F166" s="106" t="str">
        <f t="shared" si="55"/>
        <v>-</v>
      </c>
      <c r="G166" s="50" t="str">
        <f t="shared" si="53"/>
        <v>-</v>
      </c>
      <c r="H166" s="14"/>
      <c r="I166" s="14"/>
      <c r="J166" s="14"/>
    </row>
    <row r="167" spans="1:10" x14ac:dyDescent="0.25">
      <c r="A167" s="19" t="str">
        <f t="shared" ref="A167:D167" si="94">A112</f>
        <v>-</v>
      </c>
      <c r="B167" s="105" t="str">
        <f t="shared" si="94"/>
        <v>-</v>
      </c>
      <c r="C167" s="105" t="str">
        <f t="shared" si="94"/>
        <v>-</v>
      </c>
      <c r="D167" s="105" t="str">
        <f t="shared" si="94"/>
        <v>-</v>
      </c>
      <c r="E167" s="50" t="str">
        <f t="shared" si="52"/>
        <v>-</v>
      </c>
      <c r="F167" s="106" t="str">
        <f t="shared" si="55"/>
        <v>-</v>
      </c>
      <c r="G167" s="50" t="str">
        <f t="shared" si="53"/>
        <v>-</v>
      </c>
      <c r="H167" s="14"/>
      <c r="I167" s="14"/>
      <c r="J167" s="14"/>
    </row>
    <row r="168" spans="1:10" x14ac:dyDescent="0.25">
      <c r="A168" s="19" t="str">
        <f t="shared" ref="A168:D168" si="95">A113</f>
        <v>-</v>
      </c>
      <c r="B168" s="105" t="str">
        <f t="shared" si="95"/>
        <v>-</v>
      </c>
      <c r="C168" s="105" t="str">
        <f t="shared" si="95"/>
        <v>-</v>
      </c>
      <c r="D168" s="105" t="str">
        <f t="shared" si="95"/>
        <v>-</v>
      </c>
      <c r="E168" s="50" t="str">
        <f t="shared" si="52"/>
        <v>-</v>
      </c>
      <c r="F168" s="106" t="str">
        <f t="shared" si="55"/>
        <v>-</v>
      </c>
      <c r="G168" s="50" t="str">
        <f t="shared" si="53"/>
        <v>-</v>
      </c>
      <c r="H168" s="14"/>
      <c r="I168" s="14"/>
      <c r="J168" s="14"/>
    </row>
    <row r="169" spans="1:10" x14ac:dyDescent="0.25">
      <c r="A169" s="19" t="str">
        <f t="shared" ref="A169:D169" si="96">A114</f>
        <v>-</v>
      </c>
      <c r="B169" s="105" t="str">
        <f t="shared" si="96"/>
        <v>-</v>
      </c>
      <c r="C169" s="105" t="str">
        <f t="shared" si="96"/>
        <v>-</v>
      </c>
      <c r="D169" s="105" t="str">
        <f t="shared" si="96"/>
        <v>-</v>
      </c>
      <c r="E169" s="50" t="str">
        <f t="shared" si="52"/>
        <v>-</v>
      </c>
      <c r="F169" s="106" t="str">
        <f t="shared" si="55"/>
        <v>-</v>
      </c>
      <c r="G169" s="50" t="str">
        <f t="shared" si="53"/>
        <v>-</v>
      </c>
      <c r="H169" s="14"/>
      <c r="I169" s="14"/>
      <c r="J169" s="14"/>
    </row>
    <row r="170" spans="1:10" x14ac:dyDescent="0.25">
      <c r="A170" s="19" t="str">
        <f t="shared" ref="A170:D170" si="97">A115</f>
        <v>-</v>
      </c>
      <c r="B170" s="105" t="str">
        <f t="shared" si="97"/>
        <v>-</v>
      </c>
      <c r="C170" s="105" t="str">
        <f t="shared" si="97"/>
        <v>-</v>
      </c>
      <c r="D170" s="105" t="str">
        <f t="shared" si="97"/>
        <v>-</v>
      </c>
      <c r="E170" s="50" t="str">
        <f t="shared" si="52"/>
        <v>-</v>
      </c>
      <c r="F170" s="106" t="str">
        <f t="shared" si="55"/>
        <v>-</v>
      </c>
      <c r="G170" s="50" t="str">
        <f t="shared" si="53"/>
        <v>-</v>
      </c>
      <c r="H170" s="14"/>
      <c r="I170" s="14"/>
      <c r="J170" s="14"/>
    </row>
    <row r="171" spans="1:10" x14ac:dyDescent="0.25">
      <c r="A171" s="19" t="str">
        <f t="shared" ref="A171:D171" si="98">A116</f>
        <v>-</v>
      </c>
      <c r="B171" s="105" t="str">
        <f t="shared" si="98"/>
        <v>-</v>
      </c>
      <c r="C171" s="105" t="str">
        <f t="shared" si="98"/>
        <v>-</v>
      </c>
      <c r="D171" s="105" t="str">
        <f t="shared" si="98"/>
        <v>-</v>
      </c>
      <c r="E171" s="50" t="str">
        <f t="shared" si="52"/>
        <v>-</v>
      </c>
      <c r="F171" s="106" t="str">
        <f t="shared" si="55"/>
        <v>-</v>
      </c>
      <c r="G171" s="50" t="str">
        <f t="shared" si="53"/>
        <v>-</v>
      </c>
      <c r="H171" s="14"/>
      <c r="I171" s="14"/>
      <c r="J171" s="14"/>
    </row>
    <row r="172" spans="1:10" x14ac:dyDescent="0.25">
      <c r="A172" s="19" t="str">
        <f t="shared" ref="A172:D172" si="99">A117</f>
        <v>-</v>
      </c>
      <c r="B172" s="105" t="str">
        <f t="shared" si="99"/>
        <v>-</v>
      </c>
      <c r="C172" s="105" t="str">
        <f t="shared" si="99"/>
        <v>-</v>
      </c>
      <c r="D172" s="105" t="str">
        <f t="shared" si="99"/>
        <v>-</v>
      </c>
      <c r="E172" s="50" t="str">
        <f t="shared" si="52"/>
        <v>-</v>
      </c>
      <c r="F172" s="106" t="str">
        <f t="shared" si="55"/>
        <v>-</v>
      </c>
      <c r="G172" s="50" t="str">
        <f t="shared" si="53"/>
        <v>-</v>
      </c>
      <c r="H172" s="14"/>
      <c r="I172" s="14"/>
      <c r="J172" s="14"/>
    </row>
    <row r="173" spans="1:10" x14ac:dyDescent="0.25">
      <c r="A173" s="19" t="str">
        <f t="shared" ref="A173:D173" si="100">A118</f>
        <v>-</v>
      </c>
      <c r="B173" s="105" t="str">
        <f t="shared" si="100"/>
        <v>-</v>
      </c>
      <c r="C173" s="105" t="str">
        <f t="shared" si="100"/>
        <v>-</v>
      </c>
      <c r="D173" s="105" t="str">
        <f t="shared" si="100"/>
        <v>-</v>
      </c>
      <c r="E173" s="50" t="str">
        <f t="shared" si="52"/>
        <v>-</v>
      </c>
      <c r="F173" s="106" t="str">
        <f t="shared" si="55"/>
        <v>-</v>
      </c>
      <c r="G173" s="50" t="str">
        <f t="shared" si="53"/>
        <v>-</v>
      </c>
      <c r="H173" s="14"/>
      <c r="I173" s="14"/>
      <c r="J173" s="14"/>
    </row>
    <row r="174" spans="1:10" x14ac:dyDescent="0.25">
      <c r="A174" s="195" t="s">
        <v>172</v>
      </c>
      <c r="B174" s="196"/>
      <c r="C174" s="196"/>
      <c r="D174" s="197"/>
      <c r="E174" s="214">
        <f>IF(SUM(E127:E173)=0,0,IF('1. Datos entrada'!$E$20="",IF(SUM(E127:E173)&lt;MIN('1. Datos entrada'!$C$44:$C$56),SUM(E127:E173),"IMPOSIBLE, DEMANDA SUPERIOR A LA DEMANDA MÁXIMA INDICADA EN EL RECIBO"),IF(SUM(E127:E173)&lt;MIN('1. Datos entrada'!$I$61:$I$72),SUM(E127:E173),"IMPOSIBLE, DEMANDA SUPERIOR A LA DEMANDA MÁXIMA INDICADA EN EL RECIBO")))</f>
        <v>0</v>
      </c>
      <c r="F174" s="103"/>
      <c r="G174" s="214">
        <f>SUM(G127:G173)</f>
        <v>0</v>
      </c>
      <c r="H174" s="14"/>
      <c r="I174" s="14"/>
      <c r="J174" s="14"/>
    </row>
    <row r="175" spans="1:10" x14ac:dyDescent="0.25">
      <c r="A175" s="200" t="s">
        <v>171</v>
      </c>
      <c r="B175" s="200"/>
      <c r="C175" s="200"/>
      <c r="D175" s="200"/>
      <c r="E175" s="200"/>
      <c r="F175" s="214">
        <f>$B$13</f>
        <v>0</v>
      </c>
      <c r="G175" s="104">
        <f>IF(SUM(G127:G173)=0,0,IF('1. Datos entrada'!$E$20="",IF(G174*F175&lt;'1. Datos entrada'!$B$56,G174*F175,"IMPOSIBLE, CONSUMO ANUAL SUPERIOR AL CONSUMO DE CFE"),IF(G174*F175&lt;'1. Datos entrada'!$E$73,G174*F175,"IMPOSIBLE, CONSUMO ANUAL SUPERIOR AL CONSUMO DE CFE")))</f>
        <v>0</v>
      </c>
      <c r="H175" s="14"/>
      <c r="I175" s="14"/>
      <c r="J175" s="14"/>
    </row>
    <row r="176" spans="1:10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</row>
    <row r="177" spans="1:10" ht="20.25" customHeight="1" x14ac:dyDescent="0.25">
      <c r="A177" s="181" t="s">
        <v>139</v>
      </c>
      <c r="B177" s="181"/>
      <c r="C177" s="181"/>
      <c r="D177" s="181"/>
      <c r="E177" s="181"/>
      <c r="F177" s="181"/>
      <c r="G177" s="181"/>
      <c r="H177" s="181"/>
      <c r="I177" s="181"/>
      <c r="J177" s="181"/>
    </row>
    <row r="178" spans="1:10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</row>
    <row r="179" spans="1:10" x14ac:dyDescent="0.25">
      <c r="A179" s="204" t="s">
        <v>134</v>
      </c>
      <c r="B179" s="204"/>
      <c r="C179" s="107">
        <f>E63-E119</f>
        <v>2</v>
      </c>
      <c r="D179" s="61" t="s">
        <v>80</v>
      </c>
      <c r="E179" s="87" t="s">
        <v>229</v>
      </c>
      <c r="F179" s="14"/>
      <c r="G179" s="14"/>
      <c r="H179" s="14"/>
      <c r="I179" s="14"/>
      <c r="J179" s="14"/>
    </row>
    <row r="180" spans="1:10" x14ac:dyDescent="0.25">
      <c r="A180" s="204"/>
      <c r="B180" s="204"/>
      <c r="C180" s="118">
        <f>IF(ISERR(C179/E63)=TRUE,"-",C179/E63)</f>
        <v>1</v>
      </c>
      <c r="D180" s="61"/>
      <c r="E180" s="14"/>
      <c r="F180" s="14"/>
      <c r="G180" s="14"/>
      <c r="H180" s="14"/>
      <c r="I180" s="14"/>
      <c r="J180" s="14"/>
    </row>
    <row r="181" spans="1:10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</row>
    <row r="182" spans="1:10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</row>
    <row r="183" spans="1:10" ht="15" customHeight="1" x14ac:dyDescent="0.25">
      <c r="A183" s="201" t="s">
        <v>135</v>
      </c>
      <c r="B183" s="201"/>
      <c r="C183" s="107">
        <f>G64-G175</f>
        <v>0</v>
      </c>
      <c r="D183" s="61" t="s">
        <v>138</v>
      </c>
      <c r="E183" s="203" t="s">
        <v>230</v>
      </c>
      <c r="F183" s="203"/>
      <c r="G183" s="203"/>
      <c r="H183" s="203"/>
      <c r="I183" s="203"/>
      <c r="J183" s="203"/>
    </row>
    <row r="184" spans="1:10" x14ac:dyDescent="0.25">
      <c r="A184" s="90"/>
      <c r="B184" s="90"/>
      <c r="C184" s="118" t="str">
        <f>IF(ISERR(C183/G64)=TRUE,"-",C183/G64)</f>
        <v>-</v>
      </c>
      <c r="D184" s="108"/>
      <c r="E184" s="203"/>
      <c r="F184" s="203"/>
      <c r="G184" s="203"/>
      <c r="H184" s="203"/>
      <c r="I184" s="203"/>
      <c r="J184" s="203"/>
    </row>
    <row r="185" spans="1:10" x14ac:dyDescent="0.25">
      <c r="A185" s="14"/>
      <c r="B185" s="14"/>
      <c r="C185" s="108"/>
      <c r="D185" s="108"/>
      <c r="E185" s="108"/>
      <c r="F185" s="108"/>
      <c r="G185" s="14"/>
      <c r="H185" s="14"/>
      <c r="I185" s="14"/>
      <c r="J185" s="14"/>
    </row>
    <row r="186" spans="1:10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</row>
    <row r="187" spans="1:10" ht="22.5" customHeight="1" x14ac:dyDescent="0.25">
      <c r="A187" s="181" t="s">
        <v>140</v>
      </c>
      <c r="B187" s="181"/>
      <c r="C187" s="181"/>
      <c r="D187" s="181"/>
      <c r="E187" s="181"/>
      <c r="F187" s="181"/>
      <c r="G187" s="181"/>
      <c r="H187" s="181"/>
      <c r="I187" s="181"/>
      <c r="J187" s="181"/>
    </row>
    <row r="188" spans="1:10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</row>
    <row r="189" spans="1:10" s="4" customFormat="1" ht="15.75" x14ac:dyDescent="0.25">
      <c r="A189" s="109" t="s">
        <v>95</v>
      </c>
      <c r="B189" s="14"/>
      <c r="C189" s="14"/>
      <c r="D189" s="14"/>
      <c r="E189" s="14"/>
      <c r="F189" s="14"/>
      <c r="G189" s="14"/>
      <c r="H189" s="14"/>
      <c r="I189" s="14"/>
      <c r="J189" s="14"/>
    </row>
    <row r="190" spans="1:10" s="4" customFormat="1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</row>
    <row r="191" spans="1:10" x14ac:dyDescent="0.25">
      <c r="A191" s="14" t="s">
        <v>141</v>
      </c>
      <c r="B191" s="86" t="s">
        <v>62</v>
      </c>
      <c r="C191" s="87" t="s">
        <v>142</v>
      </c>
      <c r="D191" s="14"/>
      <c r="E191" s="14"/>
      <c r="F191" s="14"/>
      <c r="G191" s="14"/>
      <c r="H191" s="14"/>
      <c r="I191" s="14"/>
      <c r="J191" s="14"/>
    </row>
    <row r="192" spans="1:10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</row>
    <row r="193" spans="1:10" x14ac:dyDescent="0.25">
      <c r="A193" s="14" t="s">
        <v>143</v>
      </c>
      <c r="B193" s="14">
        <f>IF(B191=Hipotesis!A7,0,IF('MAE Control Energia y Demanda'!B191=Hipotesis!A15,Hipotesis!C16,IF(B191=Hipotesis!A20,Hipotesis!C21,0)))</f>
        <v>0</v>
      </c>
      <c r="C193" s="14"/>
      <c r="D193" s="14"/>
      <c r="E193" s="14"/>
      <c r="F193" s="14"/>
      <c r="G193" s="14"/>
      <c r="H193" s="14"/>
      <c r="I193" s="14"/>
      <c r="J193" s="14"/>
    </row>
    <row r="194" spans="1:10" x14ac:dyDescent="0.25">
      <c r="A194" s="14" t="s">
        <v>144</v>
      </c>
      <c r="B194" s="14">
        <f>IF(B191=Hipotesis!A7,Hipotesis!C12,IF('MAE Control Energia y Demanda'!B191=Hipotesis!A15,Hipotesis!C17,IF(B191=Hipotesis!A20,Hipotesis!C22,0)))</f>
        <v>0</v>
      </c>
      <c r="C194" s="14"/>
      <c r="D194" s="14"/>
      <c r="E194" s="14"/>
      <c r="F194" s="14"/>
      <c r="G194" s="14"/>
      <c r="H194" s="14"/>
      <c r="I194" s="14"/>
      <c r="J194" s="14"/>
    </row>
    <row r="195" spans="1:10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</row>
    <row r="196" spans="1:10" x14ac:dyDescent="0.25">
      <c r="A196" s="14"/>
      <c r="B196" s="110" t="s">
        <v>134</v>
      </c>
      <c r="C196" s="111">
        <f>B193*C179</f>
        <v>0</v>
      </c>
      <c r="D196" s="61" t="s">
        <v>146</v>
      </c>
      <c r="E196" s="14"/>
      <c r="F196" s="14"/>
      <c r="G196" s="14"/>
      <c r="H196" s="14"/>
      <c r="I196" s="14"/>
      <c r="J196" s="14"/>
    </row>
    <row r="197" spans="1:10" x14ac:dyDescent="0.25">
      <c r="A197" s="14"/>
      <c r="B197" s="14"/>
      <c r="C197" s="111">
        <f>C196*12</f>
        <v>0</v>
      </c>
      <c r="D197" s="61" t="s">
        <v>147</v>
      </c>
      <c r="E197" s="14"/>
      <c r="F197" s="14"/>
      <c r="G197" s="14"/>
      <c r="H197" s="14"/>
      <c r="I197" s="14"/>
      <c r="J197" s="14"/>
    </row>
    <row r="198" spans="1:10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</row>
    <row r="199" spans="1:10" x14ac:dyDescent="0.25">
      <c r="A199" s="14"/>
      <c r="B199" s="110" t="s">
        <v>148</v>
      </c>
      <c r="C199" s="111">
        <f>B194*C179</f>
        <v>0</v>
      </c>
      <c r="D199" s="61" t="s">
        <v>147</v>
      </c>
      <c r="E199" s="14"/>
      <c r="F199" s="14"/>
      <c r="G199" s="14"/>
      <c r="H199" s="14"/>
      <c r="I199" s="14"/>
      <c r="J199" s="14"/>
    </row>
    <row r="200" spans="1:10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</row>
    <row r="201" spans="1:10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</row>
    <row r="202" spans="1:10" ht="15.75" x14ac:dyDescent="0.25">
      <c r="A202" s="112" t="s">
        <v>145</v>
      </c>
      <c r="B202" s="14" t="s">
        <v>222</v>
      </c>
      <c r="C202" s="14"/>
      <c r="D202" s="14"/>
      <c r="E202" s="14"/>
      <c r="F202" s="14"/>
      <c r="G202" s="14"/>
      <c r="H202" s="14"/>
      <c r="I202" s="14"/>
      <c r="J202" s="14"/>
    </row>
    <row r="203" spans="1:10" x14ac:dyDescent="0.25">
      <c r="A203" s="113"/>
      <c r="B203" s="14" t="s">
        <v>223</v>
      </c>
      <c r="C203" s="14"/>
      <c r="D203" s="14"/>
      <c r="E203" s="14"/>
      <c r="F203" s="14"/>
      <c r="G203" s="14"/>
      <c r="H203" s="14"/>
      <c r="I203" s="14"/>
      <c r="J203" s="14"/>
    </row>
    <row r="204" spans="1:10" x14ac:dyDescent="0.25">
      <c r="A204" s="14"/>
      <c r="B204" s="14" t="s">
        <v>224</v>
      </c>
      <c r="C204" s="14"/>
      <c r="D204" s="14"/>
      <c r="E204" s="14"/>
      <c r="F204" s="14"/>
      <c r="G204" s="14"/>
      <c r="H204" s="14"/>
      <c r="I204" s="14"/>
      <c r="J204" s="14"/>
    </row>
    <row r="205" spans="1:10" x14ac:dyDescent="0.25">
      <c r="A205" s="14"/>
      <c r="B205" s="22"/>
      <c r="C205" s="14"/>
      <c r="D205" s="14"/>
      <c r="E205" s="14"/>
      <c r="F205" s="14"/>
      <c r="G205" s="14"/>
      <c r="H205" s="14"/>
      <c r="I205" s="14"/>
      <c r="J205" s="14"/>
    </row>
    <row r="206" spans="1:10" x14ac:dyDescent="0.25">
      <c r="A206" s="59" t="s">
        <v>223</v>
      </c>
      <c r="B206" s="14"/>
      <c r="C206" s="14"/>
      <c r="D206" s="14"/>
      <c r="E206" s="14"/>
      <c r="F206" s="14"/>
      <c r="G206" s="14"/>
      <c r="H206" s="14"/>
      <c r="I206" s="14"/>
      <c r="J206" s="14"/>
    </row>
    <row r="207" spans="1:10" x14ac:dyDescent="0.25">
      <c r="A207" s="14"/>
      <c r="B207" s="110"/>
      <c r="C207" s="111"/>
      <c r="D207" s="61"/>
      <c r="E207" s="14"/>
      <c r="F207" s="14"/>
      <c r="G207" s="14"/>
      <c r="H207" s="14"/>
      <c r="I207" s="14"/>
      <c r="J207" s="14"/>
    </row>
    <row r="208" spans="1:10" x14ac:dyDescent="0.25">
      <c r="A208" s="87" t="s">
        <v>225</v>
      </c>
      <c r="B208" s="14"/>
      <c r="C208" s="111"/>
      <c r="D208" s="61"/>
      <c r="E208" s="14"/>
      <c r="F208" s="14"/>
      <c r="G208" s="14"/>
      <c r="H208" s="14"/>
      <c r="I208" s="14"/>
      <c r="J208" s="14"/>
    </row>
    <row r="209" spans="1:10" s="4" customFormat="1" x14ac:dyDescent="0.25">
      <c r="A209" s="14"/>
      <c r="B209" s="14" t="s">
        <v>226</v>
      </c>
      <c r="C209" s="120" t="str">
        <f>'1. Datos entrada'!I90</f>
        <v>-</v>
      </c>
      <c r="D209" s="114" t="s">
        <v>124</v>
      </c>
      <c r="E209" s="14"/>
      <c r="F209" s="14"/>
      <c r="G209" s="14"/>
      <c r="H209" s="14"/>
      <c r="I209" s="14"/>
      <c r="J209" s="14"/>
    </row>
    <row r="210" spans="1:10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</row>
    <row r="211" spans="1:10" s="4" customFormat="1" x14ac:dyDescent="0.25">
      <c r="A211" s="14"/>
      <c r="B211" s="110" t="s">
        <v>231</v>
      </c>
      <c r="C211" s="119" t="str">
        <f>IF(ISERR(C209*C183)=TRUE,"-",C209*C183)</f>
        <v>-</v>
      </c>
      <c r="D211" s="61" t="s">
        <v>147</v>
      </c>
      <c r="E211" s="14"/>
      <c r="F211" s="14"/>
      <c r="G211" s="14"/>
      <c r="H211" s="14"/>
      <c r="I211" s="14"/>
      <c r="J211" s="14"/>
    </row>
    <row r="212" spans="1:10" s="4" customFormat="1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</row>
    <row r="213" spans="1:10" s="4" customFormat="1" x14ac:dyDescent="0.25">
      <c r="A213" s="115" t="s">
        <v>224</v>
      </c>
      <c r="B213" s="14"/>
      <c r="C213" s="14"/>
      <c r="D213" s="14"/>
      <c r="E213" s="14"/>
      <c r="F213" s="14"/>
      <c r="G213" s="14"/>
      <c r="H213" s="14"/>
      <c r="I213" s="14"/>
      <c r="J213" s="14"/>
    </row>
    <row r="214" spans="1:10" ht="47.25" customHeight="1" x14ac:dyDescent="0.25">
      <c r="A214" s="194" t="s">
        <v>227</v>
      </c>
      <c r="B214" s="194"/>
      <c r="C214" s="194"/>
      <c r="D214" s="194"/>
      <c r="E214" s="194"/>
      <c r="F214" s="194"/>
      <c r="G214" s="194"/>
      <c r="H214" s="14"/>
      <c r="I214" s="14"/>
      <c r="J214" s="14"/>
    </row>
    <row r="215" spans="1:10" x14ac:dyDescent="0.25">
      <c r="A215" s="87" t="s">
        <v>232</v>
      </c>
      <c r="B215" s="14"/>
      <c r="C215" s="14"/>
      <c r="D215" s="14"/>
      <c r="E215" s="14"/>
      <c r="F215" s="14"/>
      <c r="G215" s="14"/>
      <c r="H215" s="14"/>
      <c r="I215" s="14"/>
      <c r="J215" s="14"/>
    </row>
    <row r="216" spans="1:10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</row>
    <row r="217" spans="1:10" ht="75" x14ac:dyDescent="0.25">
      <c r="A217" s="57" t="s">
        <v>12</v>
      </c>
      <c r="B217" s="80" t="s">
        <v>33</v>
      </c>
      <c r="C217" s="80" t="s">
        <v>34</v>
      </c>
      <c r="D217" s="80" t="s">
        <v>36</v>
      </c>
      <c r="E217" s="80" t="s">
        <v>35</v>
      </c>
      <c r="F217" s="80" t="s">
        <v>37</v>
      </c>
      <c r="G217" s="80" t="s">
        <v>38</v>
      </c>
      <c r="H217" s="80" t="s">
        <v>39</v>
      </c>
      <c r="I217" s="80" t="s">
        <v>97</v>
      </c>
      <c r="J217" s="80" t="s">
        <v>14</v>
      </c>
    </row>
    <row r="218" spans="1:10" x14ac:dyDescent="0.25">
      <c r="A218" s="57" t="s">
        <v>10</v>
      </c>
      <c r="B218" s="123">
        <f>'1. Datos entrada'!B61</f>
        <v>0</v>
      </c>
      <c r="C218" s="123">
        <f>'1. Datos entrada'!C61</f>
        <v>0</v>
      </c>
      <c r="D218" s="123">
        <f>'1. Datos entrada'!D61</f>
        <v>0</v>
      </c>
      <c r="E218" s="123">
        <f>'1. Datos entrada'!E61</f>
        <v>0</v>
      </c>
      <c r="F218" s="123">
        <f>'1. Datos entrada'!F61</f>
        <v>0</v>
      </c>
      <c r="G218" s="123">
        <f>'1. Datos entrada'!G61</f>
        <v>0</v>
      </c>
      <c r="H218" s="123">
        <f>'1. Datos entrada'!H61</f>
        <v>0</v>
      </c>
      <c r="I218" s="123">
        <f>(H218+Hipotesis!C35*MAX((G218-H218),0)+Hipotesis!D35*MAX(F218-(MAX(H218,G218)),0))</f>
        <v>0</v>
      </c>
      <c r="J218" s="124" t="str">
        <f>IF('1. Datos entrada'!J61=0,"-",'1. Datos entrada'!J61)</f>
        <v>-</v>
      </c>
    </row>
    <row r="219" spans="1:10" x14ac:dyDescent="0.25">
      <c r="A219" s="57" t="s">
        <v>11</v>
      </c>
      <c r="B219" s="123">
        <f>'1. Datos entrada'!B62</f>
        <v>0</v>
      </c>
      <c r="C219" s="123">
        <f>'1. Datos entrada'!C62</f>
        <v>0</v>
      </c>
      <c r="D219" s="123">
        <f>'1. Datos entrada'!D62</f>
        <v>0</v>
      </c>
      <c r="E219" s="123">
        <f>'1. Datos entrada'!E62</f>
        <v>0</v>
      </c>
      <c r="F219" s="123">
        <f>'1. Datos entrada'!F62</f>
        <v>0</v>
      </c>
      <c r="G219" s="123">
        <f>'1. Datos entrada'!G62</f>
        <v>0</v>
      </c>
      <c r="H219" s="123">
        <f>'1. Datos entrada'!H62</f>
        <v>0</v>
      </c>
      <c r="I219" s="123">
        <f>(H219+Hipotesis!C36*MAX((G219-H219),0)+Hipotesis!D36*MAX(F219-(MAX(H219,G219)),0))</f>
        <v>0</v>
      </c>
      <c r="J219" s="124" t="str">
        <f>IF('1. Datos entrada'!J62=0,"-",'1. Datos entrada'!J62)</f>
        <v>-</v>
      </c>
    </row>
    <row r="220" spans="1:10" x14ac:dyDescent="0.25">
      <c r="A220" s="57" t="s">
        <v>16</v>
      </c>
      <c r="B220" s="123">
        <f>'1. Datos entrada'!B63</f>
        <v>0</v>
      </c>
      <c r="C220" s="123">
        <f>'1. Datos entrada'!C63</f>
        <v>0</v>
      </c>
      <c r="D220" s="123">
        <f>'1. Datos entrada'!D63</f>
        <v>0</v>
      </c>
      <c r="E220" s="123">
        <f>'1. Datos entrada'!E63</f>
        <v>0</v>
      </c>
      <c r="F220" s="123">
        <f>'1. Datos entrada'!F63</f>
        <v>0</v>
      </c>
      <c r="G220" s="123">
        <f>'1. Datos entrada'!G63</f>
        <v>0</v>
      </c>
      <c r="H220" s="123">
        <f>'1. Datos entrada'!H63</f>
        <v>0</v>
      </c>
      <c r="I220" s="123">
        <f>(H220+Hipotesis!C37*MAX((G220-H220),0)+Hipotesis!D37*MAX(F220-(MAX(H220,G220)),0))</f>
        <v>0</v>
      </c>
      <c r="J220" s="124" t="str">
        <f>IF('1. Datos entrada'!J63=0,"-",'1. Datos entrada'!J63)</f>
        <v>-</v>
      </c>
    </row>
    <row r="221" spans="1:10" x14ac:dyDescent="0.25">
      <c r="A221" s="57" t="s">
        <v>17</v>
      </c>
      <c r="B221" s="123">
        <f>'1. Datos entrada'!B64</f>
        <v>0</v>
      </c>
      <c r="C221" s="123">
        <f>'1. Datos entrada'!C64</f>
        <v>0</v>
      </c>
      <c r="D221" s="123">
        <f>'1. Datos entrada'!D64</f>
        <v>0</v>
      </c>
      <c r="E221" s="123">
        <f>'1. Datos entrada'!E64</f>
        <v>0</v>
      </c>
      <c r="F221" s="123">
        <f>'1. Datos entrada'!F64</f>
        <v>0</v>
      </c>
      <c r="G221" s="123">
        <f>'1. Datos entrada'!G64</f>
        <v>0</v>
      </c>
      <c r="H221" s="123">
        <f>'1. Datos entrada'!H64</f>
        <v>0</v>
      </c>
      <c r="I221" s="123">
        <f>(H221+Hipotesis!C38*MAX((G221-H221),0)+Hipotesis!D38*MAX(F221-(MAX(H221,G221)),0))</f>
        <v>0</v>
      </c>
      <c r="J221" s="124" t="str">
        <f>IF('1. Datos entrada'!J64=0,"-",'1. Datos entrada'!J64)</f>
        <v>-</v>
      </c>
    </row>
    <row r="222" spans="1:10" x14ac:dyDescent="0.25">
      <c r="A222" s="57" t="s">
        <v>18</v>
      </c>
      <c r="B222" s="123">
        <f>'1. Datos entrada'!B65</f>
        <v>0</v>
      </c>
      <c r="C222" s="123">
        <f>'1. Datos entrada'!C65</f>
        <v>0</v>
      </c>
      <c r="D222" s="123">
        <f>'1. Datos entrada'!D65</f>
        <v>0</v>
      </c>
      <c r="E222" s="123">
        <f>'1. Datos entrada'!E65</f>
        <v>0</v>
      </c>
      <c r="F222" s="123">
        <f>'1. Datos entrada'!F65</f>
        <v>0</v>
      </c>
      <c r="G222" s="123">
        <f>'1. Datos entrada'!G65</f>
        <v>0</v>
      </c>
      <c r="H222" s="123">
        <f>'1. Datos entrada'!H65</f>
        <v>0</v>
      </c>
      <c r="I222" s="123">
        <f>(H222+Hipotesis!C39*MAX((G222-H222),0)+Hipotesis!D39*MAX(F222-(MAX(H222,G222)),0))</f>
        <v>0</v>
      </c>
      <c r="J222" s="124" t="str">
        <f>IF('1. Datos entrada'!J65=0,"-",'1. Datos entrada'!J65)</f>
        <v>-</v>
      </c>
    </row>
    <row r="223" spans="1:10" x14ac:dyDescent="0.25">
      <c r="A223" s="57" t="s">
        <v>19</v>
      </c>
      <c r="B223" s="123">
        <f>'1. Datos entrada'!B66</f>
        <v>0</v>
      </c>
      <c r="C223" s="123">
        <f>'1. Datos entrada'!C66</f>
        <v>0</v>
      </c>
      <c r="D223" s="123">
        <f>'1. Datos entrada'!D66</f>
        <v>0</v>
      </c>
      <c r="E223" s="123">
        <f>'1. Datos entrada'!E66</f>
        <v>0</v>
      </c>
      <c r="F223" s="123">
        <f>'1. Datos entrada'!F66</f>
        <v>0</v>
      </c>
      <c r="G223" s="123">
        <f>'1. Datos entrada'!G66</f>
        <v>0</v>
      </c>
      <c r="H223" s="123">
        <f>'1. Datos entrada'!H66</f>
        <v>0</v>
      </c>
      <c r="I223" s="123">
        <f>(H223+Hipotesis!C40*MAX((G223-H223),0)+Hipotesis!D40*MAX(F223-(MAX(H223,G223)),0))</f>
        <v>0</v>
      </c>
      <c r="J223" s="124" t="str">
        <f>IF('1. Datos entrada'!J66=0,"-",'1. Datos entrada'!J66)</f>
        <v>-</v>
      </c>
    </row>
    <row r="224" spans="1:10" x14ac:dyDescent="0.25">
      <c r="A224" s="57" t="s">
        <v>20</v>
      </c>
      <c r="B224" s="123">
        <f>'1. Datos entrada'!B67</f>
        <v>0</v>
      </c>
      <c r="C224" s="123">
        <f>'1. Datos entrada'!C67</f>
        <v>0</v>
      </c>
      <c r="D224" s="123">
        <f>'1. Datos entrada'!D67</f>
        <v>0</v>
      </c>
      <c r="E224" s="123">
        <f>'1. Datos entrada'!E67</f>
        <v>0</v>
      </c>
      <c r="F224" s="123">
        <f>'1. Datos entrada'!F67</f>
        <v>0</v>
      </c>
      <c r="G224" s="123">
        <f>'1. Datos entrada'!G67</f>
        <v>0</v>
      </c>
      <c r="H224" s="123">
        <f>'1. Datos entrada'!H67</f>
        <v>0</v>
      </c>
      <c r="I224" s="123">
        <f>(H224+Hipotesis!C41*MAX((G224-H224),0)+Hipotesis!D41*MAX(F224-(MAX(H224,G224)),0))</f>
        <v>0</v>
      </c>
      <c r="J224" s="124" t="str">
        <f>IF('1. Datos entrada'!J67=0,"-",'1. Datos entrada'!J67)</f>
        <v>-</v>
      </c>
    </row>
    <row r="225" spans="1:10" x14ac:dyDescent="0.25">
      <c r="A225" s="57" t="s">
        <v>21</v>
      </c>
      <c r="B225" s="123">
        <f>'1. Datos entrada'!B68</f>
        <v>0</v>
      </c>
      <c r="C225" s="123">
        <f>'1. Datos entrada'!C68</f>
        <v>0</v>
      </c>
      <c r="D225" s="123">
        <f>'1. Datos entrada'!D68</f>
        <v>0</v>
      </c>
      <c r="E225" s="123">
        <f>'1. Datos entrada'!E68</f>
        <v>0</v>
      </c>
      <c r="F225" s="123">
        <f>'1. Datos entrada'!F68</f>
        <v>0</v>
      </c>
      <c r="G225" s="123">
        <f>'1. Datos entrada'!G68</f>
        <v>0</v>
      </c>
      <c r="H225" s="123">
        <f>'1. Datos entrada'!H68</f>
        <v>0</v>
      </c>
      <c r="I225" s="123">
        <f>(H225+Hipotesis!C42*MAX((G225-H225),0)+Hipotesis!D42*MAX(F225-(MAX(H225,G225)),0))</f>
        <v>0</v>
      </c>
      <c r="J225" s="124" t="str">
        <f>IF('1. Datos entrada'!J68=0,"-",'1. Datos entrada'!J68)</f>
        <v>-</v>
      </c>
    </row>
    <row r="226" spans="1:10" x14ac:dyDescent="0.25">
      <c r="A226" s="57" t="s">
        <v>22</v>
      </c>
      <c r="B226" s="123">
        <f>'1. Datos entrada'!B69</f>
        <v>0</v>
      </c>
      <c r="C226" s="123">
        <f>'1. Datos entrada'!C69</f>
        <v>0</v>
      </c>
      <c r="D226" s="123">
        <f>'1. Datos entrada'!D69</f>
        <v>0</v>
      </c>
      <c r="E226" s="123">
        <f>'1. Datos entrada'!E69</f>
        <v>0</v>
      </c>
      <c r="F226" s="123">
        <f>'1. Datos entrada'!F69</f>
        <v>0</v>
      </c>
      <c r="G226" s="123">
        <f>'1. Datos entrada'!G69</f>
        <v>0</v>
      </c>
      <c r="H226" s="123">
        <f>'1. Datos entrada'!H69</f>
        <v>0</v>
      </c>
      <c r="I226" s="123">
        <f>(H226+Hipotesis!C43*MAX((G226-H226),0)+Hipotesis!D43*MAX(F226-(MAX(H226,G226)),0))</f>
        <v>0</v>
      </c>
      <c r="J226" s="124" t="str">
        <f>IF('1. Datos entrada'!J69=0,"-",'1. Datos entrada'!J69)</f>
        <v>-</v>
      </c>
    </row>
    <row r="227" spans="1:10" x14ac:dyDescent="0.25">
      <c r="A227" s="57" t="s">
        <v>23</v>
      </c>
      <c r="B227" s="123">
        <f>'1. Datos entrada'!B70</f>
        <v>0</v>
      </c>
      <c r="C227" s="123">
        <f>'1. Datos entrada'!C70</f>
        <v>0</v>
      </c>
      <c r="D227" s="123">
        <f>'1. Datos entrada'!D70</f>
        <v>0</v>
      </c>
      <c r="E227" s="123">
        <f>'1. Datos entrada'!E70</f>
        <v>0</v>
      </c>
      <c r="F227" s="123">
        <f>'1. Datos entrada'!F70</f>
        <v>0</v>
      </c>
      <c r="G227" s="123">
        <f>'1. Datos entrada'!G70</f>
        <v>0</v>
      </c>
      <c r="H227" s="123">
        <f>'1. Datos entrada'!H70</f>
        <v>0</v>
      </c>
      <c r="I227" s="123">
        <f>(H227+Hipotesis!C44*MAX((G227-H227),0)+Hipotesis!D44*MAX(F227-(MAX(H227,G227)),0))</f>
        <v>0</v>
      </c>
      <c r="J227" s="124" t="str">
        <f>IF('1. Datos entrada'!J70=0,"-",'1. Datos entrada'!J70)</f>
        <v>-</v>
      </c>
    </row>
    <row r="228" spans="1:10" x14ac:dyDescent="0.25">
      <c r="A228" s="57" t="s">
        <v>24</v>
      </c>
      <c r="B228" s="123">
        <f>'1. Datos entrada'!B71</f>
        <v>0</v>
      </c>
      <c r="C228" s="123">
        <f>'1. Datos entrada'!C71</f>
        <v>0</v>
      </c>
      <c r="D228" s="123">
        <f>'1. Datos entrada'!D71</f>
        <v>0</v>
      </c>
      <c r="E228" s="123">
        <f>'1. Datos entrada'!E71</f>
        <v>0</v>
      </c>
      <c r="F228" s="123">
        <f>'1. Datos entrada'!F71</f>
        <v>0</v>
      </c>
      <c r="G228" s="123">
        <f>'1. Datos entrada'!G71</f>
        <v>0</v>
      </c>
      <c r="H228" s="123">
        <f>'1. Datos entrada'!H71</f>
        <v>0</v>
      </c>
      <c r="I228" s="123">
        <f>(H228+Hipotesis!C45*MAX((G228-H228),0)+Hipotesis!D45*MAX(F228-(MAX(H228,G228)),0))</f>
        <v>0</v>
      </c>
      <c r="J228" s="124" t="str">
        <f>IF('1. Datos entrada'!J71=0,"-",'1. Datos entrada'!J71)</f>
        <v>-</v>
      </c>
    </row>
    <row r="229" spans="1:10" x14ac:dyDescent="0.25">
      <c r="A229" s="57" t="s">
        <v>25</v>
      </c>
      <c r="B229" s="123">
        <f>'1. Datos entrada'!B72</f>
        <v>0</v>
      </c>
      <c r="C229" s="123">
        <f>'1. Datos entrada'!C72</f>
        <v>0</v>
      </c>
      <c r="D229" s="123">
        <f>'1. Datos entrada'!D72</f>
        <v>0</v>
      </c>
      <c r="E229" s="123">
        <f>'1. Datos entrada'!E72</f>
        <v>0</v>
      </c>
      <c r="F229" s="123">
        <f>'1. Datos entrada'!F72</f>
        <v>0</v>
      </c>
      <c r="G229" s="123">
        <f>'1. Datos entrada'!G72</f>
        <v>0</v>
      </c>
      <c r="H229" s="123">
        <f>'1. Datos entrada'!H72</f>
        <v>0</v>
      </c>
      <c r="I229" s="123">
        <f>(H229+Hipotesis!C46*MAX((G229-H229),0)+Hipotesis!D46*MAX(F229-(MAX(H229,G229)),0))</f>
        <v>0</v>
      </c>
      <c r="J229" s="124" t="str">
        <f>IF('1. Datos entrada'!J72=0,"-",'1. Datos entrada'!J72)</f>
        <v>-</v>
      </c>
    </row>
    <row r="230" spans="1:10" x14ac:dyDescent="0.25">
      <c r="A230" s="57" t="s">
        <v>84</v>
      </c>
      <c r="B230" s="33">
        <f>SUM(B218:B229)</f>
        <v>0</v>
      </c>
      <c r="C230" s="33">
        <f>SUM(C218:C229)</f>
        <v>0</v>
      </c>
      <c r="D230" s="33">
        <f>SUM(D218:D229)</f>
        <v>0</v>
      </c>
      <c r="E230" s="33">
        <f>SUM(E218:E229)</f>
        <v>0</v>
      </c>
      <c r="F230" s="33">
        <f>AVERAGE(F218:F229)</f>
        <v>0</v>
      </c>
      <c r="G230" s="33">
        <f>AVERAGE(G218:G229)</f>
        <v>0</v>
      </c>
      <c r="H230" s="33">
        <f>AVERAGE(H218:H229)</f>
        <v>0</v>
      </c>
      <c r="I230" s="33">
        <f>AVERAGE(I218:I229)</f>
        <v>0</v>
      </c>
      <c r="J230" s="34" t="str">
        <f>IF(ISERR(AVERAGE(J218:J229))=TRUE,"-",AVERAGE(J218:J229))</f>
        <v>-</v>
      </c>
    </row>
    <row r="231" spans="1:10" x14ac:dyDescent="0.25">
      <c r="A231" s="41"/>
      <c r="B231" s="41"/>
      <c r="C231" s="41"/>
      <c r="D231" s="41"/>
      <c r="E231" s="41"/>
      <c r="F231" s="41"/>
      <c r="G231" s="41"/>
      <c r="H231" s="41"/>
      <c r="I231" s="41"/>
      <c r="J231" s="41"/>
    </row>
    <row r="232" spans="1:10" s="4" customFormat="1" ht="50.25" customHeight="1" x14ac:dyDescent="0.25">
      <c r="A232" s="202" t="s">
        <v>233</v>
      </c>
      <c r="B232" s="202"/>
      <c r="C232" s="202"/>
      <c r="D232" s="202"/>
      <c r="E232" s="202"/>
      <c r="F232" s="202"/>
      <c r="G232" s="202"/>
      <c r="H232" s="202"/>
      <c r="I232" s="202"/>
      <c r="J232" s="202"/>
    </row>
    <row r="233" spans="1:10" x14ac:dyDescent="0.25">
      <c r="A233" s="41"/>
      <c r="B233" s="41"/>
      <c r="C233" s="41"/>
      <c r="D233" s="41"/>
      <c r="E233" s="41"/>
      <c r="F233" s="41"/>
      <c r="G233" s="41"/>
      <c r="H233" s="41"/>
      <c r="I233" s="41"/>
      <c r="J233" s="41"/>
    </row>
    <row r="234" spans="1:10" ht="75" x14ac:dyDescent="0.25">
      <c r="A234" s="57" t="s">
        <v>12</v>
      </c>
      <c r="B234" s="80" t="s">
        <v>40</v>
      </c>
      <c r="C234" s="80" t="s">
        <v>41</v>
      </c>
      <c r="D234" s="80" t="s">
        <v>42</v>
      </c>
      <c r="E234" s="80" t="s">
        <v>43</v>
      </c>
      <c r="F234" s="80" t="s">
        <v>44</v>
      </c>
      <c r="G234" s="80" t="s">
        <v>31</v>
      </c>
      <c r="H234" s="80" t="s">
        <v>45</v>
      </c>
      <c r="I234" s="80" t="s">
        <v>32</v>
      </c>
      <c r="J234" s="41"/>
    </row>
    <row r="235" spans="1:10" x14ac:dyDescent="0.25">
      <c r="A235" s="57" t="s">
        <v>10</v>
      </c>
      <c r="B235" s="121">
        <f>B218*Hipotesis!$C$29</f>
        <v>0</v>
      </c>
      <c r="C235" s="121">
        <f>C218*Hipotesis!$C$28</f>
        <v>0</v>
      </c>
      <c r="D235" s="121">
        <f>D218*Hipotesis!$C$27</f>
        <v>0</v>
      </c>
      <c r="E235" s="121">
        <f>D235+C235+B235</f>
        <v>0</v>
      </c>
      <c r="F235" s="121">
        <f>I218*Hipotesis!$C$26</f>
        <v>0</v>
      </c>
      <c r="G235" s="122" t="str">
        <f t="shared" ref="G235:G246" si="101">IF(ISERR(IF(J218&gt;90%,(F235+E235)/4*(1-90%/J218)*100,3/5*(F235+E235)*(90%/J218-1)*100))=TRUE,"-",IF(J218&gt;90%,(F235+E235)/4*(1-90%/J218)*100,3/5*(F235+E235)*(90%/J218-1)*100))</f>
        <v>-</v>
      </c>
      <c r="H235" s="122" t="str">
        <f>IF(ISERR(G235+F235+E235)=TRUE,"-",G235+F235+E235)</f>
        <v>-</v>
      </c>
      <c r="I235" s="32" t="str">
        <f t="shared" ref="I235:I246" si="102">IF(ISERR(H235/E218)=TRUE,"-",H235/E218)</f>
        <v>-</v>
      </c>
      <c r="J235" s="41"/>
    </row>
    <row r="236" spans="1:10" x14ac:dyDescent="0.25">
      <c r="A236" s="57" t="s">
        <v>11</v>
      </c>
      <c r="B236" s="121">
        <f>B219*Hipotesis!$C$29</f>
        <v>0</v>
      </c>
      <c r="C236" s="121">
        <f>C219*Hipotesis!$C$28</f>
        <v>0</v>
      </c>
      <c r="D236" s="121">
        <f>D219*Hipotesis!$C$27</f>
        <v>0</v>
      </c>
      <c r="E236" s="121">
        <f t="shared" ref="E236:E246" si="103">D236+C236+B236</f>
        <v>0</v>
      </c>
      <c r="F236" s="121">
        <f>I219*Hipotesis!$C$26</f>
        <v>0</v>
      </c>
      <c r="G236" s="122" t="str">
        <f t="shared" si="101"/>
        <v>-</v>
      </c>
      <c r="H236" s="122" t="str">
        <f t="shared" ref="H236:H246" si="104">IF(ISERR(G236+F236+E236)=TRUE,"-",G236+F236+E236)</f>
        <v>-</v>
      </c>
      <c r="I236" s="32" t="str">
        <f t="shared" si="102"/>
        <v>-</v>
      </c>
      <c r="J236" s="41"/>
    </row>
    <row r="237" spans="1:10" x14ac:dyDescent="0.25">
      <c r="A237" s="57" t="s">
        <v>16</v>
      </c>
      <c r="B237" s="121">
        <f>B220*Hipotesis!$C$29</f>
        <v>0</v>
      </c>
      <c r="C237" s="121">
        <f>C220*Hipotesis!$C$28</f>
        <v>0</v>
      </c>
      <c r="D237" s="121">
        <f>D220*Hipotesis!$C$27</f>
        <v>0</v>
      </c>
      <c r="E237" s="121">
        <f t="shared" si="103"/>
        <v>0</v>
      </c>
      <c r="F237" s="121">
        <f>I220*Hipotesis!$C$26</f>
        <v>0</v>
      </c>
      <c r="G237" s="122" t="str">
        <f t="shared" si="101"/>
        <v>-</v>
      </c>
      <c r="H237" s="122" t="str">
        <f t="shared" si="104"/>
        <v>-</v>
      </c>
      <c r="I237" s="32" t="str">
        <f t="shared" si="102"/>
        <v>-</v>
      </c>
      <c r="J237" s="41"/>
    </row>
    <row r="238" spans="1:10" x14ac:dyDescent="0.25">
      <c r="A238" s="57" t="s">
        <v>17</v>
      </c>
      <c r="B238" s="121">
        <f>B221*Hipotesis!$C$29</f>
        <v>0</v>
      </c>
      <c r="C238" s="121">
        <f>C221*Hipotesis!$C$28</f>
        <v>0</v>
      </c>
      <c r="D238" s="121">
        <f>D221*Hipotesis!$C$27</f>
        <v>0</v>
      </c>
      <c r="E238" s="121">
        <f t="shared" si="103"/>
        <v>0</v>
      </c>
      <c r="F238" s="121">
        <f>I221*Hipotesis!$C$26</f>
        <v>0</v>
      </c>
      <c r="G238" s="122" t="str">
        <f t="shared" si="101"/>
        <v>-</v>
      </c>
      <c r="H238" s="122" t="str">
        <f t="shared" si="104"/>
        <v>-</v>
      </c>
      <c r="I238" s="32" t="str">
        <f t="shared" si="102"/>
        <v>-</v>
      </c>
      <c r="J238" s="41"/>
    </row>
    <row r="239" spans="1:10" x14ac:dyDescent="0.25">
      <c r="A239" s="57" t="s">
        <v>18</v>
      </c>
      <c r="B239" s="121">
        <f>B222*Hipotesis!$C$29</f>
        <v>0</v>
      </c>
      <c r="C239" s="121">
        <f>C222*Hipotesis!$C$28</f>
        <v>0</v>
      </c>
      <c r="D239" s="121">
        <f>D222*Hipotesis!$C$27</f>
        <v>0</v>
      </c>
      <c r="E239" s="121">
        <f t="shared" si="103"/>
        <v>0</v>
      </c>
      <c r="F239" s="121">
        <f>I222*Hipotesis!$C$26</f>
        <v>0</v>
      </c>
      <c r="G239" s="122" t="str">
        <f t="shared" si="101"/>
        <v>-</v>
      </c>
      <c r="H239" s="122" t="str">
        <f t="shared" si="104"/>
        <v>-</v>
      </c>
      <c r="I239" s="32" t="str">
        <f t="shared" si="102"/>
        <v>-</v>
      </c>
      <c r="J239" s="41"/>
    </row>
    <row r="240" spans="1:10" x14ac:dyDescent="0.25">
      <c r="A240" s="57" t="s">
        <v>19</v>
      </c>
      <c r="B240" s="121">
        <f>B223*Hipotesis!$C$29</f>
        <v>0</v>
      </c>
      <c r="C240" s="121">
        <f>C223*Hipotesis!$C$28</f>
        <v>0</v>
      </c>
      <c r="D240" s="121">
        <f>D223*Hipotesis!$C$27</f>
        <v>0</v>
      </c>
      <c r="E240" s="121">
        <f t="shared" si="103"/>
        <v>0</v>
      </c>
      <c r="F240" s="121">
        <f>I223*Hipotesis!$C$26</f>
        <v>0</v>
      </c>
      <c r="G240" s="122" t="str">
        <f t="shared" si="101"/>
        <v>-</v>
      </c>
      <c r="H240" s="122" t="str">
        <f t="shared" si="104"/>
        <v>-</v>
      </c>
      <c r="I240" s="32" t="str">
        <f t="shared" si="102"/>
        <v>-</v>
      </c>
      <c r="J240" s="17"/>
    </row>
    <row r="241" spans="1:10" x14ac:dyDescent="0.25">
      <c r="A241" s="57" t="s">
        <v>20</v>
      </c>
      <c r="B241" s="121">
        <f>B224*Hipotesis!$C$29</f>
        <v>0</v>
      </c>
      <c r="C241" s="121">
        <f>C224*Hipotesis!$C$28</f>
        <v>0</v>
      </c>
      <c r="D241" s="121">
        <f>D224*Hipotesis!$C$27</f>
        <v>0</v>
      </c>
      <c r="E241" s="121">
        <f t="shared" si="103"/>
        <v>0</v>
      </c>
      <c r="F241" s="121">
        <f>I224*Hipotesis!$C$26</f>
        <v>0</v>
      </c>
      <c r="G241" s="122" t="str">
        <f t="shared" si="101"/>
        <v>-</v>
      </c>
      <c r="H241" s="122" t="str">
        <f t="shared" si="104"/>
        <v>-</v>
      </c>
      <c r="I241" s="32" t="str">
        <f t="shared" si="102"/>
        <v>-</v>
      </c>
      <c r="J241" s="17"/>
    </row>
    <row r="242" spans="1:10" x14ac:dyDescent="0.25">
      <c r="A242" s="57" t="s">
        <v>21</v>
      </c>
      <c r="B242" s="121">
        <f>B225*Hipotesis!$C$29</f>
        <v>0</v>
      </c>
      <c r="C242" s="121">
        <f>C225*Hipotesis!$C$28</f>
        <v>0</v>
      </c>
      <c r="D242" s="121">
        <f>D225*Hipotesis!$C$27</f>
        <v>0</v>
      </c>
      <c r="E242" s="121">
        <f t="shared" si="103"/>
        <v>0</v>
      </c>
      <c r="F242" s="121">
        <f>I225*Hipotesis!$C$26</f>
        <v>0</v>
      </c>
      <c r="G242" s="122" t="str">
        <f t="shared" si="101"/>
        <v>-</v>
      </c>
      <c r="H242" s="122" t="str">
        <f t="shared" si="104"/>
        <v>-</v>
      </c>
      <c r="I242" s="32" t="str">
        <f t="shared" si="102"/>
        <v>-</v>
      </c>
      <c r="J242" s="17"/>
    </row>
    <row r="243" spans="1:10" x14ac:dyDescent="0.25">
      <c r="A243" s="57" t="s">
        <v>22</v>
      </c>
      <c r="B243" s="121">
        <f>B226*Hipotesis!$C$29</f>
        <v>0</v>
      </c>
      <c r="C243" s="121">
        <f>C226*Hipotesis!$C$28</f>
        <v>0</v>
      </c>
      <c r="D243" s="121">
        <f>D226*Hipotesis!$C$27</f>
        <v>0</v>
      </c>
      <c r="E243" s="121">
        <f t="shared" si="103"/>
        <v>0</v>
      </c>
      <c r="F243" s="121">
        <f>I226*Hipotesis!$C$26</f>
        <v>0</v>
      </c>
      <c r="G243" s="122" t="str">
        <f t="shared" si="101"/>
        <v>-</v>
      </c>
      <c r="H243" s="122" t="str">
        <f t="shared" si="104"/>
        <v>-</v>
      </c>
      <c r="I243" s="32" t="str">
        <f t="shared" si="102"/>
        <v>-</v>
      </c>
      <c r="J243" s="17"/>
    </row>
    <row r="244" spans="1:10" x14ac:dyDescent="0.25">
      <c r="A244" s="57" t="s">
        <v>23</v>
      </c>
      <c r="B244" s="121">
        <f>B227*Hipotesis!$C$29</f>
        <v>0</v>
      </c>
      <c r="C244" s="121">
        <f>C227*Hipotesis!$C$28</f>
        <v>0</v>
      </c>
      <c r="D244" s="121">
        <f>D227*Hipotesis!$C$27</f>
        <v>0</v>
      </c>
      <c r="E244" s="121">
        <f t="shared" si="103"/>
        <v>0</v>
      </c>
      <c r="F244" s="121">
        <f>I227*Hipotesis!$C$26</f>
        <v>0</v>
      </c>
      <c r="G244" s="122" t="str">
        <f t="shared" si="101"/>
        <v>-</v>
      </c>
      <c r="H244" s="122" t="str">
        <f t="shared" si="104"/>
        <v>-</v>
      </c>
      <c r="I244" s="32" t="str">
        <f t="shared" si="102"/>
        <v>-</v>
      </c>
      <c r="J244" s="17"/>
    </row>
    <row r="245" spans="1:10" x14ac:dyDescent="0.25">
      <c r="A245" s="57" t="s">
        <v>24</v>
      </c>
      <c r="B245" s="121">
        <f>B228*Hipotesis!$C$29</f>
        <v>0</v>
      </c>
      <c r="C245" s="121">
        <f>C228*Hipotesis!$C$28</f>
        <v>0</v>
      </c>
      <c r="D245" s="121">
        <f>D228*Hipotesis!$C$27</f>
        <v>0</v>
      </c>
      <c r="E245" s="121">
        <f t="shared" si="103"/>
        <v>0</v>
      </c>
      <c r="F245" s="121">
        <f>I228*Hipotesis!$C$26</f>
        <v>0</v>
      </c>
      <c r="G245" s="122" t="str">
        <f t="shared" si="101"/>
        <v>-</v>
      </c>
      <c r="H245" s="122" t="str">
        <f t="shared" si="104"/>
        <v>-</v>
      </c>
      <c r="I245" s="32" t="str">
        <f t="shared" si="102"/>
        <v>-</v>
      </c>
      <c r="J245" s="17"/>
    </row>
    <row r="246" spans="1:10" x14ac:dyDescent="0.25">
      <c r="A246" s="57" t="s">
        <v>25</v>
      </c>
      <c r="B246" s="121">
        <f>B229*Hipotesis!$C$29</f>
        <v>0</v>
      </c>
      <c r="C246" s="121">
        <f>C229*Hipotesis!$C$28</f>
        <v>0</v>
      </c>
      <c r="D246" s="121">
        <f>D229*Hipotesis!$C$27</f>
        <v>0</v>
      </c>
      <c r="E246" s="121">
        <f t="shared" si="103"/>
        <v>0</v>
      </c>
      <c r="F246" s="121">
        <f>I229*Hipotesis!$C$26</f>
        <v>0</v>
      </c>
      <c r="G246" s="122" t="str">
        <f t="shared" si="101"/>
        <v>-</v>
      </c>
      <c r="H246" s="122" t="str">
        <f t="shared" si="104"/>
        <v>-</v>
      </c>
      <c r="I246" s="32" t="str">
        <f t="shared" si="102"/>
        <v>-</v>
      </c>
      <c r="J246" s="17"/>
    </row>
    <row r="247" spans="1:10" x14ac:dyDescent="0.25">
      <c r="A247" s="57" t="s">
        <v>26</v>
      </c>
      <c r="B247" s="35">
        <f t="shared" ref="B247:H247" si="105">SUM(B235:B246)</f>
        <v>0</v>
      </c>
      <c r="C247" s="35">
        <f t="shared" si="105"/>
        <v>0</v>
      </c>
      <c r="D247" s="35">
        <f t="shared" si="105"/>
        <v>0</v>
      </c>
      <c r="E247" s="35">
        <f t="shared" si="105"/>
        <v>0</v>
      </c>
      <c r="F247" s="35">
        <f t="shared" si="105"/>
        <v>0</v>
      </c>
      <c r="G247" s="35">
        <f t="shared" si="105"/>
        <v>0</v>
      </c>
      <c r="H247" s="35">
        <f t="shared" si="105"/>
        <v>0</v>
      </c>
      <c r="I247" s="36" t="str">
        <f>IF(ISERR(AVERAGE(I235:I246))=TRUE,"-",AVERAGE(I235:I246))</f>
        <v>-</v>
      </c>
      <c r="J247" s="17"/>
    </row>
    <row r="248" spans="1:10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</row>
    <row r="249" spans="1:10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</row>
    <row r="250" spans="1:10" s="4" customFormat="1" x14ac:dyDescent="0.25">
      <c r="A250" s="116" t="s">
        <v>234</v>
      </c>
      <c r="B250" s="41"/>
      <c r="C250" s="41"/>
      <c r="D250" s="41"/>
      <c r="E250" s="41"/>
      <c r="F250" s="41"/>
      <c r="G250" s="41"/>
      <c r="H250" s="41"/>
      <c r="I250" s="41"/>
      <c r="J250" s="14"/>
    </row>
    <row r="251" spans="1:10" s="4" customFormat="1" x14ac:dyDescent="0.25">
      <c r="A251" s="41"/>
      <c r="B251" s="41"/>
      <c r="C251" s="41"/>
      <c r="D251" s="41"/>
      <c r="E251" s="41"/>
      <c r="F251" s="41"/>
      <c r="G251" s="41"/>
      <c r="H251" s="41"/>
      <c r="I251" s="41"/>
      <c r="J251" s="14"/>
    </row>
    <row r="252" spans="1:10" s="4" customFormat="1" ht="75" x14ac:dyDescent="0.25">
      <c r="A252" s="57" t="s">
        <v>12</v>
      </c>
      <c r="B252" s="80" t="s">
        <v>40</v>
      </c>
      <c r="C252" s="80" t="s">
        <v>41</v>
      </c>
      <c r="D252" s="80" t="s">
        <v>42</v>
      </c>
      <c r="E252" s="80" t="s">
        <v>43</v>
      </c>
      <c r="F252" s="80" t="s">
        <v>44</v>
      </c>
      <c r="G252" s="80" t="s">
        <v>31</v>
      </c>
      <c r="H252" s="80" t="s">
        <v>45</v>
      </c>
      <c r="I252" s="80" t="s">
        <v>32</v>
      </c>
      <c r="J252" s="14"/>
    </row>
    <row r="253" spans="1:10" s="4" customFormat="1" x14ac:dyDescent="0.25">
      <c r="A253" s="57" t="s">
        <v>10</v>
      </c>
      <c r="B253" s="121">
        <f>Hipotesis!B62*Hipotesis!$C$29</f>
        <v>0</v>
      </c>
      <c r="C253" s="121">
        <f>'1. Datos entrada'!C61*Hipotesis!$C$28</f>
        <v>0</v>
      </c>
      <c r="D253" s="121">
        <f>'1. Datos entrada'!D61*Hipotesis!$C$27</f>
        <v>0</v>
      </c>
      <c r="E253" s="121">
        <f>D253+C253+B253</f>
        <v>0</v>
      </c>
      <c r="F253" s="121">
        <f>'1. Datos entrada'!I61*Hipotesis!$C$26</f>
        <v>0</v>
      </c>
      <c r="G253" s="122" t="str">
        <f>IF(ISERR(IF(J235&gt;90%,(F253+E253)/4*(1-90%/J235)*100,3/5*(F253+E253)*(90%/J235-1)*100))=TRUE,"-",IF(J235&gt;90%,(F253+E253)/4*(1-90%/J235)*100,3/5*(F253+E253)*(90%/J235-1)*100))</f>
        <v>-</v>
      </c>
      <c r="H253" s="122" t="str">
        <f>IF(ISERR(G253+F253+E253)=TRUE,"-",G253+F253+E253)</f>
        <v>-</v>
      </c>
      <c r="I253" s="32" t="str">
        <f>IF(ISERR(H253/E235)=TRUE,"-",H253/E235)</f>
        <v>-</v>
      </c>
      <c r="J253" s="14"/>
    </row>
    <row r="254" spans="1:10" s="4" customFormat="1" x14ac:dyDescent="0.25">
      <c r="A254" s="57" t="s">
        <v>11</v>
      </c>
      <c r="B254" s="121">
        <f>Hipotesis!B63*Hipotesis!$C$29</f>
        <v>0</v>
      </c>
      <c r="C254" s="121">
        <f>'1. Datos entrada'!C62*Hipotesis!$C$28</f>
        <v>0</v>
      </c>
      <c r="D254" s="121">
        <f>'1. Datos entrada'!D62*Hipotesis!$C$27</f>
        <v>0</v>
      </c>
      <c r="E254" s="121">
        <f t="shared" ref="E254:E264" si="106">D254+C254+B254</f>
        <v>0</v>
      </c>
      <c r="F254" s="121">
        <f>'1. Datos entrada'!I62*Hipotesis!$C$26</f>
        <v>0</v>
      </c>
      <c r="G254" s="122" t="str">
        <f t="shared" ref="G254:G264" si="107">IF(ISERR(IF(J236&gt;90%,(F254+E254)/4*(1-90%/J236)*100,3/5*(F254+E254)*(90%/J236-1)*100))=TRUE,"-",IF(J236&gt;90%,(F254+E254)/4*(1-90%/J236)*100,3/5*(F254+E254)*(90%/J236-1)*100))</f>
        <v>-</v>
      </c>
      <c r="H254" s="122" t="str">
        <f t="shared" ref="H254:H264" si="108">IF(ISERR(G254+F254+E254)=TRUE,"-",G254+F254+E254)</f>
        <v>-</v>
      </c>
      <c r="I254" s="32" t="str">
        <f t="shared" ref="I254:I264" si="109">IF(ISERR(H254/E236)=TRUE,"-",H254/E236)</f>
        <v>-</v>
      </c>
      <c r="J254" s="14"/>
    </row>
    <row r="255" spans="1:10" s="4" customFormat="1" x14ac:dyDescent="0.25">
      <c r="A255" s="57" t="s">
        <v>16</v>
      </c>
      <c r="B255" s="121">
        <f>Hipotesis!B64*Hipotesis!$C$29</f>
        <v>0</v>
      </c>
      <c r="C255" s="121">
        <f>'1. Datos entrada'!C63*Hipotesis!$C$28</f>
        <v>0</v>
      </c>
      <c r="D255" s="121">
        <f>'1. Datos entrada'!D63*Hipotesis!$C$27</f>
        <v>0</v>
      </c>
      <c r="E255" s="121">
        <f t="shared" si="106"/>
        <v>0</v>
      </c>
      <c r="F255" s="121">
        <f>'1. Datos entrada'!I63*Hipotesis!$C$26</f>
        <v>0</v>
      </c>
      <c r="G255" s="122" t="str">
        <f t="shared" si="107"/>
        <v>-</v>
      </c>
      <c r="H255" s="122" t="str">
        <f t="shared" si="108"/>
        <v>-</v>
      </c>
      <c r="I255" s="32" t="str">
        <f t="shared" si="109"/>
        <v>-</v>
      </c>
      <c r="J255" s="14"/>
    </row>
    <row r="256" spans="1:10" s="4" customFormat="1" x14ac:dyDescent="0.25">
      <c r="A256" s="57" t="s">
        <v>17</v>
      </c>
      <c r="B256" s="121">
        <f>Hipotesis!B65*Hipotesis!$C$29</f>
        <v>0</v>
      </c>
      <c r="C256" s="121">
        <f>'1. Datos entrada'!C64*Hipotesis!$C$28</f>
        <v>0</v>
      </c>
      <c r="D256" s="121">
        <f>'1. Datos entrada'!D64*Hipotesis!$C$27</f>
        <v>0</v>
      </c>
      <c r="E256" s="121">
        <f t="shared" si="106"/>
        <v>0</v>
      </c>
      <c r="F256" s="121">
        <f>'1. Datos entrada'!I64*Hipotesis!$C$26</f>
        <v>0</v>
      </c>
      <c r="G256" s="122" t="str">
        <f t="shared" si="107"/>
        <v>-</v>
      </c>
      <c r="H256" s="122" t="str">
        <f t="shared" si="108"/>
        <v>-</v>
      </c>
      <c r="I256" s="32" t="str">
        <f t="shared" si="109"/>
        <v>-</v>
      </c>
      <c r="J256" s="14"/>
    </row>
    <row r="257" spans="1:10" s="4" customFormat="1" x14ac:dyDescent="0.25">
      <c r="A257" s="57" t="s">
        <v>18</v>
      </c>
      <c r="B257" s="121">
        <f>Hipotesis!B66*Hipotesis!$C$29</f>
        <v>0</v>
      </c>
      <c r="C257" s="121">
        <f>'1. Datos entrada'!C65*Hipotesis!$C$28</f>
        <v>0</v>
      </c>
      <c r="D257" s="121">
        <f>'1. Datos entrada'!D65*Hipotesis!$C$27</f>
        <v>0</v>
      </c>
      <c r="E257" s="121">
        <f t="shared" si="106"/>
        <v>0</v>
      </c>
      <c r="F257" s="121">
        <f>'1. Datos entrada'!I65*Hipotesis!$C$26</f>
        <v>0</v>
      </c>
      <c r="G257" s="122" t="str">
        <f t="shared" si="107"/>
        <v>-</v>
      </c>
      <c r="H257" s="122" t="str">
        <f t="shared" si="108"/>
        <v>-</v>
      </c>
      <c r="I257" s="32" t="str">
        <f t="shared" si="109"/>
        <v>-</v>
      </c>
      <c r="J257" s="14"/>
    </row>
    <row r="258" spans="1:10" s="4" customFormat="1" x14ac:dyDescent="0.25">
      <c r="A258" s="57" t="s">
        <v>19</v>
      </c>
      <c r="B258" s="121">
        <f>Hipotesis!B67*Hipotesis!$C$29</f>
        <v>0</v>
      </c>
      <c r="C258" s="121">
        <f>'1. Datos entrada'!C66*Hipotesis!$C$28</f>
        <v>0</v>
      </c>
      <c r="D258" s="121">
        <f>'1. Datos entrada'!D66*Hipotesis!$C$27</f>
        <v>0</v>
      </c>
      <c r="E258" s="121">
        <f t="shared" si="106"/>
        <v>0</v>
      </c>
      <c r="F258" s="121">
        <f>'1. Datos entrada'!I66*Hipotesis!$C$26</f>
        <v>0</v>
      </c>
      <c r="G258" s="122" t="str">
        <f t="shared" si="107"/>
        <v>-</v>
      </c>
      <c r="H258" s="122" t="str">
        <f t="shared" si="108"/>
        <v>-</v>
      </c>
      <c r="I258" s="32" t="str">
        <f t="shared" si="109"/>
        <v>-</v>
      </c>
      <c r="J258" s="14"/>
    </row>
    <row r="259" spans="1:10" s="4" customFormat="1" x14ac:dyDescent="0.25">
      <c r="A259" s="57" t="s">
        <v>20</v>
      </c>
      <c r="B259" s="121">
        <f>Hipotesis!B68*Hipotesis!$C$29</f>
        <v>0</v>
      </c>
      <c r="C259" s="121">
        <f>'1. Datos entrada'!C67*Hipotesis!$C$28</f>
        <v>0</v>
      </c>
      <c r="D259" s="121">
        <f>'1. Datos entrada'!D67*Hipotesis!$C$27</f>
        <v>0</v>
      </c>
      <c r="E259" s="121">
        <f t="shared" si="106"/>
        <v>0</v>
      </c>
      <c r="F259" s="121">
        <f>'1. Datos entrada'!I67*Hipotesis!$C$26</f>
        <v>0</v>
      </c>
      <c r="G259" s="122" t="str">
        <f t="shared" si="107"/>
        <v>-</v>
      </c>
      <c r="H259" s="122" t="str">
        <f t="shared" si="108"/>
        <v>-</v>
      </c>
      <c r="I259" s="32" t="str">
        <f t="shared" si="109"/>
        <v>-</v>
      </c>
      <c r="J259" s="14"/>
    </row>
    <row r="260" spans="1:10" s="4" customFormat="1" x14ac:dyDescent="0.25">
      <c r="A260" s="57" t="s">
        <v>21</v>
      </c>
      <c r="B260" s="121">
        <f>Hipotesis!B69*Hipotesis!$C$29</f>
        <v>0</v>
      </c>
      <c r="C260" s="121">
        <f>'1. Datos entrada'!C68*Hipotesis!$C$28</f>
        <v>0</v>
      </c>
      <c r="D260" s="121">
        <f>'1. Datos entrada'!D68*Hipotesis!$C$27</f>
        <v>0</v>
      </c>
      <c r="E260" s="121">
        <f t="shared" si="106"/>
        <v>0</v>
      </c>
      <c r="F260" s="121">
        <f>'1. Datos entrada'!I68*Hipotesis!$C$26</f>
        <v>0</v>
      </c>
      <c r="G260" s="122" t="str">
        <f t="shared" si="107"/>
        <v>-</v>
      </c>
      <c r="H260" s="122" t="str">
        <f t="shared" si="108"/>
        <v>-</v>
      </c>
      <c r="I260" s="32" t="str">
        <f t="shared" si="109"/>
        <v>-</v>
      </c>
      <c r="J260" s="14"/>
    </row>
    <row r="261" spans="1:10" s="4" customFormat="1" x14ac:dyDescent="0.25">
      <c r="A261" s="57" t="s">
        <v>22</v>
      </c>
      <c r="B261" s="121">
        <f>Hipotesis!B70*Hipotesis!$C$29</f>
        <v>0</v>
      </c>
      <c r="C261" s="121">
        <f>'1. Datos entrada'!C69*Hipotesis!$C$28</f>
        <v>0</v>
      </c>
      <c r="D261" s="121">
        <f>'1. Datos entrada'!D69*Hipotesis!$C$27</f>
        <v>0</v>
      </c>
      <c r="E261" s="121">
        <f t="shared" si="106"/>
        <v>0</v>
      </c>
      <c r="F261" s="121">
        <f>'1. Datos entrada'!I69*Hipotesis!$C$26</f>
        <v>0</v>
      </c>
      <c r="G261" s="122" t="str">
        <f t="shared" si="107"/>
        <v>-</v>
      </c>
      <c r="H261" s="122" t="str">
        <f t="shared" si="108"/>
        <v>-</v>
      </c>
      <c r="I261" s="32" t="str">
        <f t="shared" si="109"/>
        <v>-</v>
      </c>
      <c r="J261" s="14"/>
    </row>
    <row r="262" spans="1:10" s="4" customFormat="1" x14ac:dyDescent="0.25">
      <c r="A262" s="57" t="s">
        <v>23</v>
      </c>
      <c r="B262" s="121">
        <f>Hipotesis!B71*Hipotesis!$C$29</f>
        <v>0</v>
      </c>
      <c r="C262" s="121">
        <f>'1. Datos entrada'!C70*Hipotesis!$C$28</f>
        <v>0</v>
      </c>
      <c r="D262" s="121">
        <f>'1. Datos entrada'!D70*Hipotesis!$C$27</f>
        <v>0</v>
      </c>
      <c r="E262" s="121">
        <f t="shared" si="106"/>
        <v>0</v>
      </c>
      <c r="F262" s="121">
        <f>'1. Datos entrada'!I70*Hipotesis!$C$26</f>
        <v>0</v>
      </c>
      <c r="G262" s="122" t="str">
        <f t="shared" si="107"/>
        <v>-</v>
      </c>
      <c r="H262" s="122" t="str">
        <f t="shared" si="108"/>
        <v>-</v>
      </c>
      <c r="I262" s="32" t="str">
        <f t="shared" si="109"/>
        <v>-</v>
      </c>
      <c r="J262" s="14"/>
    </row>
    <row r="263" spans="1:10" s="4" customFormat="1" x14ac:dyDescent="0.25">
      <c r="A263" s="57" t="s">
        <v>24</v>
      </c>
      <c r="B263" s="121">
        <f>Hipotesis!B72*Hipotesis!$C$29</f>
        <v>0</v>
      </c>
      <c r="C263" s="121">
        <f>'1. Datos entrada'!C71*Hipotesis!$C$28</f>
        <v>0</v>
      </c>
      <c r="D263" s="121">
        <f>'1. Datos entrada'!D71*Hipotesis!$C$27</f>
        <v>0</v>
      </c>
      <c r="E263" s="121">
        <f t="shared" si="106"/>
        <v>0</v>
      </c>
      <c r="F263" s="121">
        <f>'1. Datos entrada'!I71*Hipotesis!$C$26</f>
        <v>0</v>
      </c>
      <c r="G263" s="122" t="str">
        <f t="shared" si="107"/>
        <v>-</v>
      </c>
      <c r="H263" s="122" t="str">
        <f t="shared" si="108"/>
        <v>-</v>
      </c>
      <c r="I263" s="32" t="str">
        <f t="shared" si="109"/>
        <v>-</v>
      </c>
      <c r="J263" s="14"/>
    </row>
    <row r="264" spans="1:10" s="4" customFormat="1" x14ac:dyDescent="0.25">
      <c r="A264" s="57" t="s">
        <v>25</v>
      </c>
      <c r="B264" s="121">
        <f>Hipotesis!B73*Hipotesis!$C$29</f>
        <v>0</v>
      </c>
      <c r="C264" s="121">
        <f>'1. Datos entrada'!C72*Hipotesis!$C$28</f>
        <v>0</v>
      </c>
      <c r="D264" s="121">
        <f>'1. Datos entrada'!D72*Hipotesis!$C$27</f>
        <v>0</v>
      </c>
      <c r="E264" s="121">
        <f t="shared" si="106"/>
        <v>0</v>
      </c>
      <c r="F264" s="121">
        <f>'1. Datos entrada'!I72*Hipotesis!$C$26</f>
        <v>0</v>
      </c>
      <c r="G264" s="122" t="str">
        <f t="shared" si="107"/>
        <v>-</v>
      </c>
      <c r="H264" s="122" t="str">
        <f t="shared" si="108"/>
        <v>-</v>
      </c>
      <c r="I264" s="32" t="str">
        <f t="shared" si="109"/>
        <v>-</v>
      </c>
      <c r="J264" s="14"/>
    </row>
    <row r="265" spans="1:10" s="4" customFormat="1" x14ac:dyDescent="0.25">
      <c r="A265" s="57" t="s">
        <v>26</v>
      </c>
      <c r="B265" s="35">
        <f t="shared" ref="B265:H265" si="110">SUM(B253:B264)</f>
        <v>0</v>
      </c>
      <c r="C265" s="35">
        <f t="shared" si="110"/>
        <v>0</v>
      </c>
      <c r="D265" s="35">
        <f t="shared" si="110"/>
        <v>0</v>
      </c>
      <c r="E265" s="35">
        <f t="shared" si="110"/>
        <v>0</v>
      </c>
      <c r="F265" s="35">
        <f t="shared" si="110"/>
        <v>0</v>
      </c>
      <c r="G265" s="35">
        <f t="shared" si="110"/>
        <v>0</v>
      </c>
      <c r="H265" s="35">
        <f t="shared" si="110"/>
        <v>0</v>
      </c>
      <c r="I265" s="36" t="str">
        <f>IF(ISERR(AVERAGE(I253:I264))=TRUE,"-",AVERAGE(I253:I264))</f>
        <v>-</v>
      </c>
      <c r="J265" s="14"/>
    </row>
    <row r="266" spans="1:10" s="4" customFormat="1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</row>
    <row r="267" spans="1:10" s="4" customFormat="1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</row>
    <row r="268" spans="1:10" x14ac:dyDescent="0.25">
      <c r="A268" s="14"/>
      <c r="B268" s="110" t="s">
        <v>231</v>
      </c>
      <c r="C268" s="111">
        <f>H265-H247</f>
        <v>0</v>
      </c>
      <c r="D268" s="61" t="s">
        <v>147</v>
      </c>
      <c r="E268" s="203" t="s">
        <v>236</v>
      </c>
      <c r="F268" s="203"/>
      <c r="G268" s="203"/>
      <c r="H268" s="203"/>
      <c r="I268" s="203"/>
      <c r="J268" s="203"/>
    </row>
    <row r="269" spans="1:10" x14ac:dyDescent="0.25">
      <c r="A269" s="14"/>
      <c r="B269" s="14"/>
      <c r="C269" s="14"/>
      <c r="D269" s="14"/>
      <c r="E269" s="203"/>
      <c r="F269" s="203"/>
      <c r="G269" s="203"/>
      <c r="H269" s="203"/>
      <c r="I269" s="203"/>
      <c r="J269" s="203"/>
    </row>
  </sheetData>
  <mergeCells count="24">
    <mergeCell ref="A174:D174"/>
    <mergeCell ref="A175:E175"/>
    <mergeCell ref="A183:B183"/>
    <mergeCell ref="A232:J232"/>
    <mergeCell ref="E268:J269"/>
    <mergeCell ref="A179:B180"/>
    <mergeCell ref="A214:G214"/>
    <mergeCell ref="A177:J177"/>
    <mergeCell ref="A187:J187"/>
    <mergeCell ref="E183:J184"/>
    <mergeCell ref="A1:J1"/>
    <mergeCell ref="A3:J3"/>
    <mergeCell ref="A67:J67"/>
    <mergeCell ref="A122:J122"/>
    <mergeCell ref="A124:G124"/>
    <mergeCell ref="A6:J6"/>
    <mergeCell ref="A119:D119"/>
    <mergeCell ref="A120:E120"/>
    <mergeCell ref="B11:G11"/>
    <mergeCell ref="B9:G9"/>
    <mergeCell ref="B10:G10"/>
    <mergeCell ref="A64:E64"/>
    <mergeCell ref="A63:D63"/>
    <mergeCell ref="A69:G69"/>
  </mergeCells>
  <dataValidations count="1">
    <dataValidation type="list" allowBlank="1" showInputMessage="1" showErrorMessage="1" sqref="B191">
      <formula1>"Tarifa 02, Tarifa 03, Tarifa OM"</formula1>
    </dataValidation>
  </dataValidations>
  <pageMargins left="0.7" right="0.7" top="1.58" bottom="0.75" header="0.3" footer="0.3"/>
  <pageSetup scale="58" fitToHeight="0" orientation="portrait" r:id="rId1"/>
  <headerFooter>
    <oddHeader>&amp;C&amp;G&amp;R&amp;"Arial,Negrita Cursiva"TARIFAS ELÉCTRICAS</oddHeader>
  </headerFooter>
  <rowBreaks count="3" manualBreakCount="3">
    <brk id="66" max="16383" man="1"/>
    <brk id="121" max="16383" man="1"/>
    <brk id="18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opLeftCell="A7" zoomScaleNormal="100" workbookViewId="0">
      <selection activeCell="C31" sqref="C31"/>
    </sheetView>
  </sheetViews>
  <sheetFormatPr baseColWidth="10" defaultRowHeight="15" x14ac:dyDescent="0.25"/>
  <cols>
    <col min="1" max="1" width="15.42578125" customWidth="1"/>
    <col min="2" max="2" width="17.42578125" customWidth="1"/>
    <col min="3" max="3" width="18.5703125" customWidth="1"/>
    <col min="4" max="4" width="15.85546875" customWidth="1"/>
  </cols>
  <sheetData>
    <row r="1" spans="1:9" x14ac:dyDescent="0.25">
      <c r="A1" s="171"/>
      <c r="B1" s="171"/>
      <c r="C1" s="171"/>
      <c r="D1" s="171"/>
      <c r="E1" s="171"/>
      <c r="F1" s="171"/>
      <c r="G1" s="171"/>
    </row>
    <row r="2" spans="1:9" x14ac:dyDescent="0.25">
      <c r="A2" s="1"/>
      <c r="B2" s="1"/>
      <c r="C2" s="1"/>
      <c r="D2" s="1"/>
      <c r="E2" s="1"/>
      <c r="F2" s="1"/>
      <c r="G2" s="1"/>
    </row>
    <row r="3" spans="1:9" ht="36" customHeight="1" x14ac:dyDescent="0.25">
      <c r="A3" s="193" t="s">
        <v>160</v>
      </c>
      <c r="B3" s="189"/>
      <c r="C3" s="189"/>
      <c r="D3" s="189"/>
      <c r="E3" s="189"/>
      <c r="F3" s="189"/>
      <c r="G3" s="189"/>
    </row>
    <row r="4" spans="1:9" x14ac:dyDescent="0.25">
      <c r="A4" s="14"/>
      <c r="B4" s="14"/>
      <c r="C4" s="14"/>
      <c r="D4" s="14"/>
      <c r="E4" s="14"/>
      <c r="F4" s="14"/>
      <c r="G4" s="14"/>
    </row>
    <row r="5" spans="1:9" s="4" customFormat="1" ht="25.5" customHeight="1" x14ac:dyDescent="0.25">
      <c r="A5" s="181" t="s">
        <v>165</v>
      </c>
      <c r="B5" s="181"/>
      <c r="C5" s="181"/>
      <c r="D5" s="181"/>
      <c r="E5" s="181"/>
      <c r="F5" s="181"/>
      <c r="G5" s="181"/>
      <c r="H5" s="10"/>
      <c r="I5" s="10"/>
    </row>
    <row r="6" spans="1:9" s="8" customFormat="1" ht="15" customHeight="1" x14ac:dyDescent="0.25">
      <c r="A6" s="99"/>
      <c r="B6" s="99"/>
      <c r="C6" s="99"/>
      <c r="D6" s="99"/>
      <c r="E6" s="99"/>
      <c r="F6" s="99"/>
      <c r="G6" s="99"/>
      <c r="H6" s="10"/>
      <c r="I6" s="10"/>
    </row>
    <row r="7" spans="1:9" s="8" customFormat="1" ht="15" customHeight="1" x14ac:dyDescent="0.25">
      <c r="A7" s="99"/>
      <c r="B7" s="99"/>
      <c r="C7" s="99"/>
      <c r="D7" s="99"/>
      <c r="E7" s="99"/>
      <c r="F7" s="99"/>
      <c r="G7" s="99"/>
      <c r="H7" s="10"/>
      <c r="I7" s="10"/>
    </row>
    <row r="8" spans="1:9" s="8" customFormat="1" ht="15" customHeight="1" x14ac:dyDescent="0.25">
      <c r="A8" s="99"/>
      <c r="B8" s="99"/>
      <c r="C8" s="57" t="s">
        <v>175</v>
      </c>
      <c r="D8" s="57" t="s">
        <v>64</v>
      </c>
      <c r="E8" s="99"/>
      <c r="F8" s="99"/>
      <c r="G8" s="99"/>
      <c r="H8" s="10"/>
      <c r="I8" s="10"/>
    </row>
    <row r="9" spans="1:9" ht="29.25" customHeight="1" x14ac:dyDescent="0.25">
      <c r="A9" s="206" t="s">
        <v>176</v>
      </c>
      <c r="B9" s="206"/>
      <c r="C9" s="125" t="str">
        <f>'1. Datos entrada'!D56</f>
        <v>-</v>
      </c>
      <c r="D9" s="126" t="str">
        <f>'1. Datos entrada'!J73</f>
        <v>-</v>
      </c>
      <c r="E9" s="14"/>
      <c r="F9" s="14"/>
      <c r="G9" s="14"/>
    </row>
    <row r="10" spans="1:9" ht="30" customHeight="1" x14ac:dyDescent="0.25">
      <c r="A10" s="211" t="s">
        <v>177</v>
      </c>
      <c r="B10" s="211"/>
      <c r="C10" s="127"/>
      <c r="D10" s="127"/>
      <c r="E10" s="194" t="s">
        <v>166</v>
      </c>
      <c r="F10" s="194"/>
      <c r="G10" s="194"/>
    </row>
    <row r="11" spans="1:9" ht="15" customHeight="1" x14ac:dyDescent="0.25">
      <c r="A11" s="212" t="s">
        <v>178</v>
      </c>
      <c r="B11" s="212"/>
      <c r="C11" s="128" t="str">
        <f>'1. Datos entrada'!C56</f>
        <v>-</v>
      </c>
      <c r="D11" s="129" t="str">
        <f>'1. Datos entrada'!G73</f>
        <v>-</v>
      </c>
      <c r="E11" s="14"/>
      <c r="F11" s="14"/>
      <c r="G11" s="14"/>
    </row>
    <row r="12" spans="1:9" x14ac:dyDescent="0.25">
      <c r="A12" s="213" t="s">
        <v>161</v>
      </c>
      <c r="B12" s="213"/>
      <c r="C12" s="51" t="str">
        <f>IF(ISERR(ACOS(C9))=TRUE,"-",ACOS(C9))</f>
        <v>-</v>
      </c>
      <c r="D12" s="51" t="str">
        <f>IF(ISERR(ACOS(D9))=TRUE,"-",ACOS(D9))</f>
        <v>-</v>
      </c>
      <c r="E12" s="14"/>
      <c r="F12" s="14"/>
      <c r="G12" s="14"/>
    </row>
    <row r="13" spans="1:9" x14ac:dyDescent="0.25">
      <c r="A13" s="213" t="s">
        <v>162</v>
      </c>
      <c r="B13" s="213"/>
      <c r="C13" s="130">
        <f>ACOS(C10)</f>
        <v>1.5707963267948966</v>
      </c>
      <c r="D13" s="130">
        <f>ACOS(D10)</f>
        <v>1.5707963267948966</v>
      </c>
      <c r="E13" s="14"/>
      <c r="F13" s="14"/>
      <c r="G13" s="14"/>
    </row>
    <row r="14" spans="1:9" x14ac:dyDescent="0.25">
      <c r="A14" s="213" t="s">
        <v>163</v>
      </c>
      <c r="B14" s="213"/>
      <c r="C14" s="135" t="str">
        <f>IF(ISERR($C$11*TAN(C12))=TRUE,"-",$C$11*TAN(C12))</f>
        <v>-</v>
      </c>
      <c r="D14" s="135" t="str">
        <f>IF(ISERR($D$11*TAN(D12))=TRUE,"-",$D$11*TAN(D12))</f>
        <v>-</v>
      </c>
      <c r="E14" s="14"/>
      <c r="F14" s="14"/>
      <c r="G14" s="14"/>
    </row>
    <row r="15" spans="1:9" x14ac:dyDescent="0.25">
      <c r="A15" s="213" t="s">
        <v>164</v>
      </c>
      <c r="B15" s="213"/>
      <c r="C15" s="135" t="str">
        <f>IF(ISERR(C12*TAN(C13))=TRUE,"-",C12*TAN(C13))</f>
        <v>-</v>
      </c>
      <c r="D15" s="135" t="str">
        <f>IF(ISERR($D$11*TAN(D13))=TRUE,"-",$D$11*TAN(D13))</f>
        <v>-</v>
      </c>
      <c r="E15" s="14"/>
      <c r="F15" s="14"/>
      <c r="G15" s="14"/>
    </row>
    <row r="16" spans="1:9" ht="28.5" customHeight="1" x14ac:dyDescent="0.25">
      <c r="A16" s="210" t="s">
        <v>179</v>
      </c>
      <c r="B16" s="210"/>
      <c r="C16" s="136" t="str">
        <f>IF(ISERR(C14-C15)=TRUE,"-",C14-C15)</f>
        <v>-</v>
      </c>
      <c r="D16" s="136" t="str">
        <f>IF(ISERR(D14-D15)=TRUE,"-",D14-D15)</f>
        <v>-</v>
      </c>
      <c r="E16" s="14"/>
      <c r="F16" s="14"/>
      <c r="G16" s="14"/>
    </row>
    <row r="17" spans="1:7" x14ac:dyDescent="0.25">
      <c r="A17" s="14"/>
      <c r="B17" s="14"/>
      <c r="C17" s="14"/>
      <c r="D17" s="14"/>
      <c r="E17" s="14"/>
      <c r="F17" s="14"/>
      <c r="G17" s="14"/>
    </row>
    <row r="18" spans="1:7" x14ac:dyDescent="0.25">
      <c r="A18" s="14"/>
      <c r="B18" s="14"/>
      <c r="C18" s="14"/>
      <c r="D18" s="14"/>
      <c r="E18" s="14"/>
      <c r="F18" s="14"/>
      <c r="G18" s="14"/>
    </row>
    <row r="19" spans="1:7" x14ac:dyDescent="0.25">
      <c r="A19" s="60" t="s">
        <v>81</v>
      </c>
      <c r="B19" s="61" t="s">
        <v>180</v>
      </c>
      <c r="C19" s="14"/>
      <c r="D19" s="14"/>
      <c r="E19" s="14"/>
      <c r="F19" s="14"/>
      <c r="G19" s="14"/>
    </row>
    <row r="20" spans="1:7" x14ac:dyDescent="0.25">
      <c r="A20" s="14"/>
      <c r="B20" s="14"/>
      <c r="C20" s="14"/>
      <c r="D20" s="14"/>
      <c r="E20" s="14"/>
      <c r="F20" s="14"/>
      <c r="G20" s="14"/>
    </row>
    <row r="21" spans="1:7" x14ac:dyDescent="0.25">
      <c r="A21" s="14"/>
      <c r="B21" s="14"/>
      <c r="C21" s="14"/>
      <c r="D21" s="14"/>
      <c r="E21" s="14"/>
      <c r="F21" s="14"/>
      <c r="G21" s="14"/>
    </row>
    <row r="22" spans="1:7" ht="22.5" customHeight="1" x14ac:dyDescent="0.25">
      <c r="A22" s="181" t="s">
        <v>181</v>
      </c>
      <c r="B22" s="181"/>
      <c r="C22" s="181"/>
      <c r="D22" s="181"/>
      <c r="E22" s="181"/>
      <c r="F22" s="181"/>
      <c r="G22" s="181"/>
    </row>
    <row r="23" spans="1:7" x14ac:dyDescent="0.25">
      <c r="A23" s="14"/>
      <c r="B23" s="14"/>
      <c r="C23" s="14"/>
      <c r="D23" s="14"/>
      <c r="E23" s="14"/>
      <c r="F23" s="14"/>
      <c r="G23" s="14"/>
    </row>
    <row r="24" spans="1:7" x14ac:dyDescent="0.25">
      <c r="A24" s="131" t="s">
        <v>241</v>
      </c>
      <c r="B24" s="14"/>
      <c r="C24" s="14"/>
      <c r="D24" s="14"/>
      <c r="E24" s="14"/>
      <c r="F24" s="14"/>
      <c r="G24" s="14"/>
    </row>
    <row r="25" spans="1:7" s="4" customFormat="1" x14ac:dyDescent="0.25">
      <c r="A25" s="14"/>
      <c r="B25" s="14"/>
      <c r="C25" s="14"/>
      <c r="D25" s="14"/>
      <c r="E25" s="14"/>
      <c r="F25" s="14"/>
      <c r="G25" s="14"/>
    </row>
    <row r="26" spans="1:7" ht="15.75" x14ac:dyDescent="0.25">
      <c r="A26" s="99"/>
      <c r="B26" s="99"/>
      <c r="C26" s="57" t="s">
        <v>175</v>
      </c>
      <c r="D26" s="57" t="s">
        <v>64</v>
      </c>
      <c r="E26" s="14"/>
      <c r="F26" s="14"/>
      <c r="G26" s="14"/>
    </row>
    <row r="27" spans="1:7" x14ac:dyDescent="0.25">
      <c r="A27" s="206" t="s">
        <v>182</v>
      </c>
      <c r="B27" s="206"/>
      <c r="C27" s="132">
        <f>'1. Datos entrada'!H56</f>
        <v>0</v>
      </c>
      <c r="D27" s="32">
        <f>'1. Datos entrada'!G90</f>
        <v>0</v>
      </c>
      <c r="E27" s="87" t="s">
        <v>185</v>
      </c>
      <c r="F27" s="14"/>
      <c r="G27" s="14"/>
    </row>
    <row r="28" spans="1:7" x14ac:dyDescent="0.25">
      <c r="A28" s="207" t="s">
        <v>183</v>
      </c>
      <c r="B28" s="207"/>
      <c r="C28" s="132" t="str">
        <f>IF(ISERR((('1. Datos entrada'!G56+'1. Datos entrada'!F56)/4)*(1-90%/C10)*100)=TRUE,"-",(('1. Datos entrada'!G56+'1. Datos entrada'!F56)/4)*(1-90%/C10)*100)</f>
        <v>-</v>
      </c>
      <c r="D28" s="32" t="str">
        <f>IF(ISERR((('1. Datos entrada'!F90+'1. Datos entrada'!E90)/4)*(1-90%/D10)*100)=TRUE,"-",(('1. Datos entrada'!F90+'1. Datos entrada'!E90)/4)*(1-90%/D10)*100)</f>
        <v>-</v>
      </c>
      <c r="E28" s="14"/>
      <c r="F28" s="14"/>
      <c r="G28" s="14"/>
    </row>
    <row r="29" spans="1:7" x14ac:dyDescent="0.25">
      <c r="A29" s="198" t="s">
        <v>184</v>
      </c>
      <c r="B29" s="198"/>
      <c r="C29" s="137" t="str">
        <f>IF(ISERR(-C27+C28)=TRUE,"-",-C27+C28)</f>
        <v>-</v>
      </c>
      <c r="D29" s="36" t="str">
        <f>IF(ISERR(-D27+D28)=TRUE,"-",-D27+D28)</f>
        <v>-</v>
      </c>
      <c r="E29" s="14"/>
      <c r="F29" s="14"/>
      <c r="G29" s="14"/>
    </row>
    <row r="30" spans="1:7" x14ac:dyDescent="0.25">
      <c r="A30" s="14"/>
      <c r="B30" s="14"/>
      <c r="C30" s="14"/>
      <c r="D30" s="14"/>
      <c r="E30" s="14"/>
      <c r="F30" s="14"/>
      <c r="G30" s="14"/>
    </row>
    <row r="31" spans="1:7" x14ac:dyDescent="0.25">
      <c r="A31" s="14"/>
      <c r="B31" s="14"/>
      <c r="C31" s="14"/>
      <c r="D31" s="14"/>
      <c r="E31" s="14"/>
      <c r="F31" s="14"/>
      <c r="G31" s="14"/>
    </row>
    <row r="32" spans="1:7" x14ac:dyDescent="0.25">
      <c r="A32" s="60" t="s">
        <v>81</v>
      </c>
      <c r="B32" s="61" t="s">
        <v>186</v>
      </c>
      <c r="C32" s="14"/>
      <c r="D32" s="14"/>
      <c r="E32" s="14"/>
      <c r="F32" s="14"/>
      <c r="G32" s="14"/>
    </row>
    <row r="33" spans="1:7" x14ac:dyDescent="0.25">
      <c r="A33" s="14"/>
      <c r="B33" s="14"/>
      <c r="C33" s="14"/>
      <c r="D33" s="14"/>
      <c r="E33" s="14"/>
      <c r="F33" s="14"/>
      <c r="G33" s="14"/>
    </row>
    <row r="34" spans="1:7" ht="19.5" customHeight="1" x14ac:dyDescent="0.25">
      <c r="A34" s="99"/>
      <c r="B34" s="99"/>
      <c r="C34" s="57" t="s">
        <v>175</v>
      </c>
      <c r="D34" s="57" t="s">
        <v>64</v>
      </c>
      <c r="E34" s="14"/>
      <c r="F34" s="14"/>
      <c r="G34" s="14"/>
    </row>
    <row r="35" spans="1:7" ht="42.75" customHeight="1" x14ac:dyDescent="0.25">
      <c r="A35" s="208" t="s">
        <v>187</v>
      </c>
      <c r="B35" s="208"/>
      <c r="C35" s="133"/>
      <c r="D35" s="134"/>
      <c r="E35" s="209" t="s">
        <v>188</v>
      </c>
      <c r="F35" s="203"/>
      <c r="G35" s="203"/>
    </row>
    <row r="36" spans="1:7" ht="21.75" customHeight="1" x14ac:dyDescent="0.25">
      <c r="A36" s="205" t="s">
        <v>189</v>
      </c>
      <c r="B36" s="205"/>
      <c r="C36" s="138" t="str">
        <f>IF(ISERR(C35/C29)=TRUE,"-",C35/C29)</f>
        <v>-</v>
      </c>
      <c r="D36" s="138" t="str">
        <f>IF(ISERR(D35/D29)=TRUE,"-",D35/D29)</f>
        <v>-</v>
      </c>
      <c r="E36" s="14"/>
      <c r="F36" s="14"/>
      <c r="G36" s="14"/>
    </row>
    <row r="37" spans="1:7" x14ac:dyDescent="0.25">
      <c r="A37" s="14"/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C40" s="1"/>
      <c r="D40" s="1"/>
      <c r="E40" s="1"/>
      <c r="F40" s="1"/>
      <c r="G40" s="1"/>
    </row>
  </sheetData>
  <mergeCells count="19">
    <mergeCell ref="A16:B16"/>
    <mergeCell ref="A1:G1"/>
    <mergeCell ref="A3:G3"/>
    <mergeCell ref="E10:G10"/>
    <mergeCell ref="A9:B9"/>
    <mergeCell ref="A10:B10"/>
    <mergeCell ref="A11:B11"/>
    <mergeCell ref="A12:B12"/>
    <mergeCell ref="A13:B13"/>
    <mergeCell ref="A14:B14"/>
    <mergeCell ref="A15:B15"/>
    <mergeCell ref="A5:G5"/>
    <mergeCell ref="A36:B36"/>
    <mergeCell ref="A22:G22"/>
    <mergeCell ref="A27:B27"/>
    <mergeCell ref="A28:B28"/>
    <mergeCell ref="A29:B29"/>
    <mergeCell ref="A35:B35"/>
    <mergeCell ref="E35:G35"/>
  </mergeCells>
  <pageMargins left="0.7" right="0.7" top="1.9561458333333333" bottom="0.75" header="0.3" footer="0.3"/>
  <pageSetup scale="89" fitToHeight="0" orientation="portrait" r:id="rId1"/>
  <headerFooter>
    <oddHeader>&amp;C&amp;G&amp;R&amp;"Arial,Negrita Cursiva"TARIFAS ELÉCTRICAS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zoomScaleNormal="100" zoomScaleSheetLayoutView="80" zoomScalePageLayoutView="80" workbookViewId="0">
      <selection activeCell="B11" sqref="B11"/>
    </sheetView>
  </sheetViews>
  <sheetFormatPr baseColWidth="10" defaultRowHeight="15" x14ac:dyDescent="0.25"/>
  <cols>
    <col min="1" max="1" width="32.42578125" customWidth="1"/>
    <col min="2" max="2" width="19.140625" customWidth="1"/>
    <col min="3" max="3" width="15.28515625" customWidth="1"/>
    <col min="4" max="4" width="17.28515625" customWidth="1"/>
    <col min="5" max="5" width="18.140625" customWidth="1"/>
    <col min="6" max="6" width="17.140625" customWidth="1"/>
    <col min="7" max="7" width="19.42578125" customWidth="1"/>
    <col min="8" max="8" width="16.5703125" customWidth="1"/>
    <col min="9" max="9" width="16" customWidth="1"/>
    <col min="10" max="10" width="13.5703125" customWidth="1"/>
  </cols>
  <sheetData>
    <row r="1" spans="1:10" x14ac:dyDescent="0.25">
      <c r="A1" s="171"/>
      <c r="B1" s="171"/>
      <c r="C1" s="171"/>
      <c r="D1" s="171"/>
      <c r="E1" s="171"/>
      <c r="F1" s="171"/>
      <c r="G1" s="171"/>
      <c r="H1" s="171"/>
      <c r="I1" s="171"/>
      <c r="J1" s="17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9" customHeight="1" x14ac:dyDescent="0.25">
      <c r="A3" s="193" t="s">
        <v>190</v>
      </c>
      <c r="B3" s="193"/>
      <c r="C3" s="193"/>
      <c r="D3" s="193"/>
      <c r="E3" s="193"/>
      <c r="F3" s="193"/>
      <c r="G3" s="193"/>
      <c r="H3" s="193"/>
      <c r="I3" s="193"/>
      <c r="J3" s="193"/>
    </row>
    <row r="4" spans="1:10" s="4" customFormat="1" ht="18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</row>
    <row r="5" spans="1:10" s="4" customFormat="1" ht="18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</row>
    <row r="6" spans="1:10" s="4" customFormat="1" ht="18" x14ac:dyDescent="0.25">
      <c r="A6" s="140" t="s">
        <v>95</v>
      </c>
      <c r="B6" s="139"/>
      <c r="C6" s="139"/>
      <c r="D6" s="139"/>
      <c r="E6" s="139"/>
      <c r="F6" s="139"/>
      <c r="G6" s="139"/>
      <c r="H6" s="139"/>
      <c r="I6" s="139"/>
      <c r="J6" s="139"/>
    </row>
    <row r="7" spans="1:10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0" s="4" customFormat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0" ht="15.75" x14ac:dyDescent="0.25">
      <c r="A9" s="181" t="s">
        <v>195</v>
      </c>
      <c r="B9" s="181"/>
      <c r="C9" s="181"/>
      <c r="D9" s="181"/>
      <c r="E9" s="181"/>
      <c r="F9" s="181"/>
      <c r="G9" s="181"/>
      <c r="H9" s="181"/>
      <c r="I9" s="181"/>
      <c r="J9" s="181"/>
    </row>
    <row r="10" spans="1:10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</row>
    <row r="11" spans="1:10" ht="17.25" customHeight="1" x14ac:dyDescent="0.25">
      <c r="A11" s="168" t="s">
        <v>248</v>
      </c>
      <c r="B11" s="141"/>
      <c r="C11" s="142" t="s">
        <v>80</v>
      </c>
      <c r="D11" s="194" t="s">
        <v>242</v>
      </c>
      <c r="E11" s="194"/>
      <c r="F11" s="194"/>
      <c r="G11" s="194"/>
      <c r="H11" s="194"/>
      <c r="I11" s="194"/>
      <c r="J11" s="194"/>
    </row>
    <row r="12" spans="1:10" s="1" customFormat="1" ht="17.25" customHeight="1" x14ac:dyDescent="0.25">
      <c r="A12" s="90"/>
      <c r="B12" s="143"/>
      <c r="C12" s="142"/>
      <c r="D12" s="144"/>
      <c r="E12" s="144"/>
      <c r="F12" s="144"/>
      <c r="G12" s="144"/>
      <c r="H12" s="144"/>
      <c r="I12" s="144"/>
      <c r="J12" s="144"/>
    </row>
    <row r="13" spans="1:10" x14ac:dyDescent="0.25">
      <c r="A13" s="14"/>
      <c r="B13" s="145"/>
      <c r="C13" s="145"/>
      <c r="D13" s="17"/>
      <c r="E13" s="17"/>
      <c r="F13" s="17"/>
      <c r="G13" s="17"/>
      <c r="H13" s="14"/>
      <c r="I13" s="14"/>
      <c r="J13" s="14"/>
    </row>
    <row r="14" spans="1:10" ht="60" x14ac:dyDescent="0.25">
      <c r="A14" s="56" t="str">
        <f>'2. Análisis de consumos'!A19</f>
        <v xml:space="preserve">Fechas </v>
      </c>
      <c r="B14" s="56" t="str">
        <f>'2. Análisis de consumos'!F19</f>
        <v>Demanda promedio (kW)</v>
      </c>
      <c r="C14" s="56" t="s">
        <v>192</v>
      </c>
      <c r="D14" s="56" t="s">
        <v>89</v>
      </c>
      <c r="E14" s="56" t="s">
        <v>88</v>
      </c>
      <c r="F14" s="56" t="s">
        <v>90</v>
      </c>
      <c r="G14" s="56" t="s">
        <v>193</v>
      </c>
      <c r="H14" s="80" t="s">
        <v>194</v>
      </c>
      <c r="I14" s="80" t="s">
        <v>198</v>
      </c>
      <c r="J14" s="80" t="s">
        <v>207</v>
      </c>
    </row>
    <row r="15" spans="1:10" x14ac:dyDescent="0.25">
      <c r="A15" s="53" t="str">
        <f>'2. Análisis de consumos'!A20</f>
        <v>enero</v>
      </c>
      <c r="B15" s="66" t="str">
        <f>IF('2. Análisis de consumos'!F20&gt;0,'2. Análisis de consumos'!F20,IF('2. Análisis de consumos'!F37&gt;0,'2. Análisis de consumos'!F37,0))</f>
        <v>-</v>
      </c>
      <c r="C15" s="146">
        <f t="shared" ref="C15:C27" si="0">$B$11</f>
        <v>0</v>
      </c>
      <c r="D15" s="147">
        <f>'2. Análisis de consumos'!C20</f>
        <v>0</v>
      </c>
      <c r="E15" s="147">
        <f>'2. Análisis de consumos'!D20</f>
        <v>31</v>
      </c>
      <c r="F15" s="146">
        <f>'2. Análisis de consumos'!E20</f>
        <v>0</v>
      </c>
      <c r="G15" s="147">
        <f>F15*C15</f>
        <v>0</v>
      </c>
      <c r="H15" s="148">
        <f>IF('2. Análisis de consumos'!B20&gt;0,'2. Análisis de consumos'!B20,IF('2. Análisis de consumos'!B37&gt;0,'2. Análisis de consumos'!B37,0))</f>
        <v>0</v>
      </c>
      <c r="I15" s="148">
        <f>IF(H15&gt;G15,G15,H15)</f>
        <v>0</v>
      </c>
      <c r="J15" s="148" t="str">
        <f>IF(ISERR(I15/F15)=TRUE,"-",I15/F15)</f>
        <v>-</v>
      </c>
    </row>
    <row r="16" spans="1:10" x14ac:dyDescent="0.25">
      <c r="A16" s="53" t="str">
        <f>'2. Análisis de consumos'!A21</f>
        <v>febrero</v>
      </c>
      <c r="B16" s="66" t="str">
        <f>IF('2. Análisis de consumos'!F21&gt;0,'2. Análisis de consumos'!F21,IF('2. Análisis de consumos'!F38&gt;0,'2. Análisis de consumos'!F38,0))</f>
        <v>-</v>
      </c>
      <c r="C16" s="146">
        <f t="shared" si="0"/>
        <v>0</v>
      </c>
      <c r="D16" s="147">
        <f>'2. Análisis de consumos'!C21</f>
        <v>0</v>
      </c>
      <c r="E16" s="147">
        <f>'2. Análisis de consumos'!D21</f>
        <v>28</v>
      </c>
      <c r="F16" s="146">
        <f>'2. Análisis de consumos'!E21</f>
        <v>0</v>
      </c>
      <c r="G16" s="147">
        <f t="shared" ref="G16:G26" si="1">F16*C16</f>
        <v>0</v>
      </c>
      <c r="H16" s="148">
        <f>IF('2. Análisis de consumos'!B21&gt;0,'2. Análisis de consumos'!B21,IF('2. Análisis de consumos'!B38&gt;0,'2. Análisis de consumos'!B38,0))</f>
        <v>0</v>
      </c>
      <c r="I16" s="148">
        <f t="shared" ref="I16:I26" si="2">IF(H16&gt;G16,G16,H16)</f>
        <v>0</v>
      </c>
      <c r="J16" s="148" t="str">
        <f t="shared" ref="J16:J26" si="3">IF(ISERR(I16/F16)=TRUE,"-",I16/F16)</f>
        <v>-</v>
      </c>
    </row>
    <row r="17" spans="1:10" x14ac:dyDescent="0.25">
      <c r="A17" s="53" t="str">
        <f>'2. Análisis de consumos'!A22</f>
        <v>marzo</v>
      </c>
      <c r="B17" s="66" t="str">
        <f>IF('2. Análisis de consumos'!F22&gt;0,'2. Análisis de consumos'!F22,IF('2. Análisis de consumos'!F39&gt;0,'2. Análisis de consumos'!F39,0))</f>
        <v>-</v>
      </c>
      <c r="C17" s="146">
        <f t="shared" si="0"/>
        <v>0</v>
      </c>
      <c r="D17" s="147">
        <f>'2. Análisis de consumos'!C22</f>
        <v>0</v>
      </c>
      <c r="E17" s="147">
        <f>'2. Análisis de consumos'!D22</f>
        <v>31</v>
      </c>
      <c r="F17" s="146">
        <f>'2. Análisis de consumos'!E22</f>
        <v>0</v>
      </c>
      <c r="G17" s="147">
        <f t="shared" si="1"/>
        <v>0</v>
      </c>
      <c r="H17" s="148">
        <f>IF('2. Análisis de consumos'!B22&gt;0,'2. Análisis de consumos'!B22,IF('2. Análisis de consumos'!B39&gt;0,'2. Análisis de consumos'!B39,0))</f>
        <v>0</v>
      </c>
      <c r="I17" s="148">
        <f t="shared" si="2"/>
        <v>0</v>
      </c>
      <c r="J17" s="148" t="str">
        <f t="shared" si="3"/>
        <v>-</v>
      </c>
    </row>
    <row r="18" spans="1:10" x14ac:dyDescent="0.25">
      <c r="A18" s="53" t="str">
        <f>'2. Análisis de consumos'!A23</f>
        <v>abril</v>
      </c>
      <c r="B18" s="66" t="str">
        <f>IF('2. Análisis de consumos'!F23&gt;0,'2. Análisis de consumos'!F23,IF('2. Análisis de consumos'!F40&gt;0,'2. Análisis de consumos'!F40,0))</f>
        <v>-</v>
      </c>
      <c r="C18" s="146">
        <f t="shared" si="0"/>
        <v>0</v>
      </c>
      <c r="D18" s="147">
        <f>'2. Análisis de consumos'!C23</f>
        <v>0</v>
      </c>
      <c r="E18" s="147">
        <f>'2. Análisis de consumos'!D23</f>
        <v>30</v>
      </c>
      <c r="F18" s="146">
        <f>'2. Análisis de consumos'!E23</f>
        <v>0</v>
      </c>
      <c r="G18" s="147">
        <f t="shared" si="1"/>
        <v>0</v>
      </c>
      <c r="H18" s="148">
        <f>IF('2. Análisis de consumos'!B23&gt;0,'2. Análisis de consumos'!B23,IF('2. Análisis de consumos'!B40&gt;0,'2. Análisis de consumos'!B40,0))</f>
        <v>0</v>
      </c>
      <c r="I18" s="148">
        <f t="shared" si="2"/>
        <v>0</v>
      </c>
      <c r="J18" s="148" t="str">
        <f t="shared" si="3"/>
        <v>-</v>
      </c>
    </row>
    <row r="19" spans="1:10" x14ac:dyDescent="0.25">
      <c r="A19" s="53" t="str">
        <f>'2. Análisis de consumos'!A24</f>
        <v>mayo</v>
      </c>
      <c r="B19" s="66" t="str">
        <f>IF('2. Análisis de consumos'!F24&gt;0,'2. Análisis de consumos'!F24,IF('2. Análisis de consumos'!F41&gt;0,'2. Análisis de consumos'!F41,0))</f>
        <v>-</v>
      </c>
      <c r="C19" s="146">
        <f t="shared" si="0"/>
        <v>0</v>
      </c>
      <c r="D19" s="147">
        <f>'2. Análisis de consumos'!C24</f>
        <v>0</v>
      </c>
      <c r="E19" s="147">
        <f>'2. Análisis de consumos'!D24</f>
        <v>31</v>
      </c>
      <c r="F19" s="146">
        <f>'2. Análisis de consumos'!E24</f>
        <v>0</v>
      </c>
      <c r="G19" s="147">
        <f t="shared" si="1"/>
        <v>0</v>
      </c>
      <c r="H19" s="148">
        <f>IF('2. Análisis de consumos'!B24&gt;0,'2. Análisis de consumos'!B24,IF('2. Análisis de consumos'!B41&gt;0,'2. Análisis de consumos'!B41,0))</f>
        <v>0</v>
      </c>
      <c r="I19" s="148">
        <f t="shared" si="2"/>
        <v>0</v>
      </c>
      <c r="J19" s="148" t="str">
        <f t="shared" si="3"/>
        <v>-</v>
      </c>
    </row>
    <row r="20" spans="1:10" x14ac:dyDescent="0.25">
      <c r="A20" s="53" t="str">
        <f>'2. Análisis de consumos'!A25</f>
        <v>junio</v>
      </c>
      <c r="B20" s="66" t="str">
        <f>IF('2. Análisis de consumos'!F25&gt;0,'2. Análisis de consumos'!F25,IF('2. Análisis de consumos'!F42&gt;0,'2. Análisis de consumos'!F42,0))</f>
        <v>-</v>
      </c>
      <c r="C20" s="146">
        <f t="shared" si="0"/>
        <v>0</v>
      </c>
      <c r="D20" s="147">
        <f>'2. Análisis de consumos'!C25</f>
        <v>0</v>
      </c>
      <c r="E20" s="147">
        <f>'2. Análisis de consumos'!D25</f>
        <v>30</v>
      </c>
      <c r="F20" s="146">
        <f>'2. Análisis de consumos'!E25</f>
        <v>0</v>
      </c>
      <c r="G20" s="147">
        <f t="shared" si="1"/>
        <v>0</v>
      </c>
      <c r="H20" s="148">
        <f>IF('2. Análisis de consumos'!B25&gt;0,'2. Análisis de consumos'!B25,IF('2. Análisis de consumos'!B42&gt;0,'2. Análisis de consumos'!B42,0))</f>
        <v>0</v>
      </c>
      <c r="I20" s="148">
        <f t="shared" si="2"/>
        <v>0</v>
      </c>
      <c r="J20" s="148" t="str">
        <f t="shared" si="3"/>
        <v>-</v>
      </c>
    </row>
    <row r="21" spans="1:10" x14ac:dyDescent="0.25">
      <c r="A21" s="53" t="str">
        <f>'2. Análisis de consumos'!A26</f>
        <v>julio</v>
      </c>
      <c r="B21" s="66" t="str">
        <f>IF('2. Análisis de consumos'!F26&gt;0,'2. Análisis de consumos'!F26,IF('2. Análisis de consumos'!F43&gt;0,'2. Análisis de consumos'!F43,0))</f>
        <v>-</v>
      </c>
      <c r="C21" s="146">
        <f t="shared" si="0"/>
        <v>0</v>
      </c>
      <c r="D21" s="147">
        <f>'2. Análisis de consumos'!C26</f>
        <v>0</v>
      </c>
      <c r="E21" s="147">
        <f>'2. Análisis de consumos'!D26</f>
        <v>31</v>
      </c>
      <c r="F21" s="146">
        <f>'2. Análisis de consumos'!E26</f>
        <v>0</v>
      </c>
      <c r="G21" s="147">
        <f t="shared" si="1"/>
        <v>0</v>
      </c>
      <c r="H21" s="148">
        <f>IF('2. Análisis de consumos'!B26&gt;0,'2. Análisis de consumos'!B26,IF('2. Análisis de consumos'!B43&gt;0,'2. Análisis de consumos'!B43,0))</f>
        <v>0</v>
      </c>
      <c r="I21" s="148">
        <f t="shared" si="2"/>
        <v>0</v>
      </c>
      <c r="J21" s="148" t="str">
        <f t="shared" si="3"/>
        <v>-</v>
      </c>
    </row>
    <row r="22" spans="1:10" x14ac:dyDescent="0.25">
      <c r="A22" s="53" t="str">
        <f>'2. Análisis de consumos'!A27</f>
        <v>agosto</v>
      </c>
      <c r="B22" s="66" t="str">
        <f>IF('2. Análisis de consumos'!F27&gt;0,'2. Análisis de consumos'!F27,IF('2. Análisis de consumos'!F44&gt;0,'2. Análisis de consumos'!F44,0))</f>
        <v>-</v>
      </c>
      <c r="C22" s="146">
        <f t="shared" si="0"/>
        <v>0</v>
      </c>
      <c r="D22" s="147">
        <f>'2. Análisis de consumos'!C27</f>
        <v>0</v>
      </c>
      <c r="E22" s="147">
        <f>'2. Análisis de consumos'!D27</f>
        <v>31</v>
      </c>
      <c r="F22" s="146">
        <f>'2. Análisis de consumos'!E27</f>
        <v>0</v>
      </c>
      <c r="G22" s="147">
        <f t="shared" si="1"/>
        <v>0</v>
      </c>
      <c r="H22" s="148">
        <f>IF('2. Análisis de consumos'!B27&gt;0,'2. Análisis de consumos'!B27,IF('2. Análisis de consumos'!B44&gt;0,'2. Análisis de consumos'!B44,0))</f>
        <v>0</v>
      </c>
      <c r="I22" s="148">
        <f t="shared" si="2"/>
        <v>0</v>
      </c>
      <c r="J22" s="148" t="str">
        <f t="shared" si="3"/>
        <v>-</v>
      </c>
    </row>
    <row r="23" spans="1:10" x14ac:dyDescent="0.25">
      <c r="A23" s="53" t="str">
        <f>'2. Análisis de consumos'!A28</f>
        <v>septiembre</v>
      </c>
      <c r="B23" s="66" t="str">
        <f>IF('2. Análisis de consumos'!F28&gt;0,'2. Análisis de consumos'!F28,IF('2. Análisis de consumos'!F45&gt;0,'2. Análisis de consumos'!F45,0))</f>
        <v>-</v>
      </c>
      <c r="C23" s="146">
        <f t="shared" si="0"/>
        <v>0</v>
      </c>
      <c r="D23" s="147">
        <f>'2. Análisis de consumos'!C28</f>
        <v>0</v>
      </c>
      <c r="E23" s="147">
        <f>'2. Análisis de consumos'!D28</f>
        <v>30</v>
      </c>
      <c r="F23" s="146">
        <f>'2. Análisis de consumos'!E28</f>
        <v>0</v>
      </c>
      <c r="G23" s="147">
        <f t="shared" si="1"/>
        <v>0</v>
      </c>
      <c r="H23" s="148">
        <f>IF('2. Análisis de consumos'!B28&gt;0,'2. Análisis de consumos'!B28,IF('2. Análisis de consumos'!B45&gt;0,'2. Análisis de consumos'!B45,0))</f>
        <v>0</v>
      </c>
      <c r="I23" s="148">
        <f t="shared" si="2"/>
        <v>0</v>
      </c>
      <c r="J23" s="148" t="str">
        <f t="shared" si="3"/>
        <v>-</v>
      </c>
    </row>
    <row r="24" spans="1:10" x14ac:dyDescent="0.25">
      <c r="A24" s="53" t="str">
        <f>'2. Análisis de consumos'!A29</f>
        <v>octubre</v>
      </c>
      <c r="B24" s="66" t="str">
        <f>IF('2. Análisis de consumos'!F29&gt;0,'2. Análisis de consumos'!F29,IF('2. Análisis de consumos'!F46&gt;0,'2. Análisis de consumos'!F46,0))</f>
        <v>-</v>
      </c>
      <c r="C24" s="146">
        <f t="shared" si="0"/>
        <v>0</v>
      </c>
      <c r="D24" s="147">
        <f>'2. Análisis de consumos'!C29</f>
        <v>0</v>
      </c>
      <c r="E24" s="147">
        <f>'2. Análisis de consumos'!D29</f>
        <v>31</v>
      </c>
      <c r="F24" s="146">
        <f>'2. Análisis de consumos'!E29</f>
        <v>0</v>
      </c>
      <c r="G24" s="147">
        <f t="shared" si="1"/>
        <v>0</v>
      </c>
      <c r="H24" s="148">
        <f>IF('2. Análisis de consumos'!B29&gt;0,'2. Análisis de consumos'!B29,IF('2. Análisis de consumos'!B46&gt;0,'2. Análisis de consumos'!B46,0))</f>
        <v>0</v>
      </c>
      <c r="I24" s="148">
        <f t="shared" si="2"/>
        <v>0</v>
      </c>
      <c r="J24" s="148" t="str">
        <f t="shared" si="3"/>
        <v>-</v>
      </c>
    </row>
    <row r="25" spans="1:10" x14ac:dyDescent="0.25">
      <c r="A25" s="53" t="str">
        <f>'2. Análisis de consumos'!A30</f>
        <v>noviembre</v>
      </c>
      <c r="B25" s="66" t="str">
        <f>IF('2. Análisis de consumos'!F30&gt;0,'2. Análisis de consumos'!F30,IF('2. Análisis de consumos'!F47&gt;0,'2. Análisis de consumos'!F47,0))</f>
        <v>-</v>
      </c>
      <c r="C25" s="146">
        <f t="shared" si="0"/>
        <v>0</v>
      </c>
      <c r="D25" s="147">
        <f>'2. Análisis de consumos'!C30</f>
        <v>0</v>
      </c>
      <c r="E25" s="147">
        <f>'2. Análisis de consumos'!D30</f>
        <v>30</v>
      </c>
      <c r="F25" s="146">
        <f>'2. Análisis de consumos'!E30</f>
        <v>0</v>
      </c>
      <c r="G25" s="147">
        <f t="shared" si="1"/>
        <v>0</v>
      </c>
      <c r="H25" s="148">
        <f>IF('2. Análisis de consumos'!B30&gt;0,'2. Análisis de consumos'!B30,IF('2. Análisis de consumos'!B47&gt;0,'2. Análisis de consumos'!B47,0))</f>
        <v>0</v>
      </c>
      <c r="I25" s="148">
        <f t="shared" si="2"/>
        <v>0</v>
      </c>
      <c r="J25" s="148" t="str">
        <f t="shared" si="3"/>
        <v>-</v>
      </c>
    </row>
    <row r="26" spans="1:10" x14ac:dyDescent="0.25">
      <c r="A26" s="53" t="str">
        <f>'2. Análisis de consumos'!A31</f>
        <v>diciembre</v>
      </c>
      <c r="B26" s="66" t="str">
        <f>IF('2. Análisis de consumos'!F31&gt;0,'2. Análisis de consumos'!F31,IF('2. Análisis de consumos'!F48&gt;0,'2. Análisis de consumos'!F48,0))</f>
        <v>-</v>
      </c>
      <c r="C26" s="146">
        <f t="shared" si="0"/>
        <v>0</v>
      </c>
      <c r="D26" s="147">
        <f>'2. Análisis de consumos'!C31</f>
        <v>0</v>
      </c>
      <c r="E26" s="147">
        <f>'2. Análisis de consumos'!D31</f>
        <v>31</v>
      </c>
      <c r="F26" s="146">
        <f>'2. Análisis de consumos'!E31</f>
        <v>0</v>
      </c>
      <c r="G26" s="147">
        <f t="shared" si="1"/>
        <v>0</v>
      </c>
      <c r="H26" s="148">
        <f>IF('2. Análisis de consumos'!B31&gt;0,'2. Análisis de consumos'!B31,IF('2. Análisis de consumos'!B48&gt;0,'2. Análisis de consumos'!B48,0))</f>
        <v>0</v>
      </c>
      <c r="I26" s="148">
        <f t="shared" si="2"/>
        <v>0</v>
      </c>
      <c r="J26" s="148" t="str">
        <f t="shared" si="3"/>
        <v>-</v>
      </c>
    </row>
    <row r="27" spans="1:10" x14ac:dyDescent="0.25">
      <c r="A27" s="57" t="str">
        <f>'2. Análisis de consumos'!A32</f>
        <v>TOTAL / PROMEDIO</v>
      </c>
      <c r="B27" s="71" t="e">
        <f>AVERAGE(B15:B26)</f>
        <v>#DIV/0!</v>
      </c>
      <c r="C27" s="146">
        <f t="shared" si="0"/>
        <v>0</v>
      </c>
      <c r="D27" s="147">
        <f t="shared" ref="D27:I27" si="4">SUM(D15:D26)</f>
        <v>0</v>
      </c>
      <c r="E27" s="147">
        <f t="shared" si="4"/>
        <v>365</v>
      </c>
      <c r="F27" s="146">
        <f t="shared" si="4"/>
        <v>0</v>
      </c>
      <c r="G27" s="147">
        <f t="shared" si="4"/>
        <v>0</v>
      </c>
      <c r="H27" s="149">
        <f t="shared" si="4"/>
        <v>0</v>
      </c>
      <c r="I27" s="149">
        <f t="shared" si="4"/>
        <v>0</v>
      </c>
      <c r="J27" s="71" t="str">
        <f>IF(ISERR(AVERAGE(J15:J26))=TRUE,"-",AVERAGE(J15:J26))</f>
        <v>-</v>
      </c>
    </row>
    <row r="28" spans="1:10" x14ac:dyDescent="0.25">
      <c r="A28" s="150"/>
      <c r="B28" s="14"/>
      <c r="C28" s="14"/>
      <c r="D28" s="14"/>
      <c r="E28" s="14"/>
      <c r="F28" s="14"/>
      <c r="G28" s="14"/>
      <c r="H28" s="14"/>
      <c r="I28" s="14"/>
      <c r="J28" s="14"/>
    </row>
    <row r="29" spans="1:10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0" ht="15.75" x14ac:dyDescent="0.25">
      <c r="A30" s="181" t="s">
        <v>200</v>
      </c>
      <c r="B30" s="181"/>
      <c r="C30" s="181"/>
      <c r="D30" s="181"/>
      <c r="E30" s="181"/>
      <c r="F30" s="181"/>
      <c r="G30" s="181"/>
      <c r="H30" s="181"/>
      <c r="I30" s="181"/>
      <c r="J30" s="181"/>
    </row>
    <row r="31" spans="1:10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</row>
    <row r="32" spans="1:10" x14ac:dyDescent="0.25">
      <c r="A32" s="14" t="s">
        <v>196</v>
      </c>
      <c r="B32" s="14"/>
      <c r="C32" s="151"/>
      <c r="D32" s="87" t="s">
        <v>197</v>
      </c>
      <c r="E32" s="14"/>
      <c r="F32" s="14"/>
      <c r="G32" s="14"/>
      <c r="H32" s="14"/>
      <c r="I32" s="14"/>
      <c r="J32" s="14"/>
    </row>
    <row r="33" spans="1:10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</row>
    <row r="34" spans="1:10" ht="44.25" customHeight="1" x14ac:dyDescent="0.25">
      <c r="A34" s="56" t="str">
        <f>A14</f>
        <v xml:space="preserve">Fechas </v>
      </c>
      <c r="B34" s="56" t="str">
        <f>I14</f>
        <v>Producción mensual del motor (kWh)</v>
      </c>
      <c r="C34" s="56" t="s">
        <v>199</v>
      </c>
      <c r="D34" s="14"/>
      <c r="E34" s="14"/>
      <c r="F34" s="14"/>
      <c r="G34" s="14"/>
      <c r="H34" s="14"/>
      <c r="I34" s="14"/>
      <c r="J34" s="14"/>
    </row>
    <row r="35" spans="1:10" x14ac:dyDescent="0.25">
      <c r="A35" s="53" t="str">
        <f t="shared" ref="A35:A47" si="5">A15</f>
        <v>enero</v>
      </c>
      <c r="B35" s="148">
        <f>I15</f>
        <v>0</v>
      </c>
      <c r="C35" s="148">
        <f>B35/(1-$C$32)</f>
        <v>0</v>
      </c>
      <c r="D35" s="14"/>
      <c r="E35" s="14"/>
      <c r="F35" s="14"/>
      <c r="G35" s="14"/>
      <c r="H35" s="14"/>
      <c r="I35" s="14"/>
      <c r="J35" s="14"/>
    </row>
    <row r="36" spans="1:10" x14ac:dyDescent="0.25">
      <c r="A36" s="53" t="str">
        <f t="shared" si="5"/>
        <v>febrero</v>
      </c>
      <c r="B36" s="148">
        <f t="shared" ref="B36:B46" si="6">I16</f>
        <v>0</v>
      </c>
      <c r="C36" s="148">
        <f t="shared" ref="C36:C46" si="7">B36/(1-$C$32)</f>
        <v>0</v>
      </c>
      <c r="D36" s="14"/>
      <c r="E36" s="14"/>
      <c r="F36" s="14"/>
      <c r="G36" s="14"/>
      <c r="H36" s="14"/>
      <c r="I36" s="14"/>
      <c r="J36" s="14"/>
    </row>
    <row r="37" spans="1:10" x14ac:dyDescent="0.25">
      <c r="A37" s="53" t="str">
        <f t="shared" si="5"/>
        <v>marzo</v>
      </c>
      <c r="B37" s="148">
        <f t="shared" si="6"/>
        <v>0</v>
      </c>
      <c r="C37" s="148">
        <f t="shared" si="7"/>
        <v>0</v>
      </c>
      <c r="D37" s="14"/>
      <c r="E37" s="14"/>
      <c r="F37" s="14"/>
      <c r="G37" s="14"/>
      <c r="H37" s="14"/>
      <c r="I37" s="14"/>
      <c r="J37" s="14"/>
    </row>
    <row r="38" spans="1:10" x14ac:dyDescent="0.25">
      <c r="A38" s="53" t="str">
        <f t="shared" si="5"/>
        <v>abril</v>
      </c>
      <c r="B38" s="148">
        <f t="shared" si="6"/>
        <v>0</v>
      </c>
      <c r="C38" s="148">
        <f t="shared" si="7"/>
        <v>0</v>
      </c>
      <c r="D38" s="14"/>
      <c r="E38" s="14"/>
      <c r="F38" s="14"/>
      <c r="G38" s="14"/>
      <c r="H38" s="14"/>
      <c r="I38" s="14"/>
      <c r="J38" s="14"/>
    </row>
    <row r="39" spans="1:10" x14ac:dyDescent="0.25">
      <c r="A39" s="53" t="str">
        <f t="shared" si="5"/>
        <v>mayo</v>
      </c>
      <c r="B39" s="148">
        <f t="shared" si="6"/>
        <v>0</v>
      </c>
      <c r="C39" s="148">
        <f t="shared" si="7"/>
        <v>0</v>
      </c>
      <c r="D39" s="14"/>
      <c r="E39" s="14"/>
      <c r="F39" s="14"/>
      <c r="G39" s="14"/>
      <c r="H39" s="14"/>
      <c r="I39" s="14"/>
      <c r="J39" s="14"/>
    </row>
    <row r="40" spans="1:10" x14ac:dyDescent="0.25">
      <c r="A40" s="53" t="str">
        <f t="shared" si="5"/>
        <v>junio</v>
      </c>
      <c r="B40" s="148">
        <f t="shared" si="6"/>
        <v>0</v>
      </c>
      <c r="C40" s="148">
        <f t="shared" si="7"/>
        <v>0</v>
      </c>
      <c r="D40" s="14"/>
      <c r="E40" s="14"/>
      <c r="F40" s="14"/>
      <c r="G40" s="14"/>
      <c r="H40" s="14"/>
      <c r="I40" s="14"/>
      <c r="J40" s="14"/>
    </row>
    <row r="41" spans="1:10" x14ac:dyDescent="0.25">
      <c r="A41" s="53" t="str">
        <f t="shared" si="5"/>
        <v>julio</v>
      </c>
      <c r="B41" s="148">
        <f t="shared" si="6"/>
        <v>0</v>
      </c>
      <c r="C41" s="148">
        <f t="shared" si="7"/>
        <v>0</v>
      </c>
      <c r="D41" s="14"/>
      <c r="E41" s="14"/>
      <c r="F41" s="14"/>
      <c r="G41" s="14"/>
      <c r="H41" s="14"/>
      <c r="I41" s="14"/>
      <c r="J41" s="14"/>
    </row>
    <row r="42" spans="1:10" x14ac:dyDescent="0.25">
      <c r="A42" s="53" t="str">
        <f t="shared" si="5"/>
        <v>agosto</v>
      </c>
      <c r="B42" s="148">
        <f t="shared" si="6"/>
        <v>0</v>
      </c>
      <c r="C42" s="148">
        <f t="shared" si="7"/>
        <v>0</v>
      </c>
      <c r="D42" s="14"/>
      <c r="E42" s="14"/>
      <c r="F42" s="14"/>
      <c r="G42" s="14"/>
      <c r="H42" s="14"/>
      <c r="I42" s="14"/>
      <c r="J42" s="14"/>
    </row>
    <row r="43" spans="1:10" x14ac:dyDescent="0.25">
      <c r="A43" s="53" t="str">
        <f t="shared" si="5"/>
        <v>septiembre</v>
      </c>
      <c r="B43" s="148">
        <f t="shared" si="6"/>
        <v>0</v>
      </c>
      <c r="C43" s="148">
        <f t="shared" si="7"/>
        <v>0</v>
      </c>
      <c r="D43" s="14"/>
      <c r="E43" s="14"/>
      <c r="F43" s="14"/>
      <c r="G43" s="14"/>
      <c r="H43" s="14"/>
      <c r="I43" s="14"/>
      <c r="J43" s="14"/>
    </row>
    <row r="44" spans="1:10" x14ac:dyDescent="0.25">
      <c r="A44" s="53" t="str">
        <f t="shared" si="5"/>
        <v>octubre</v>
      </c>
      <c r="B44" s="148">
        <f t="shared" si="6"/>
        <v>0</v>
      </c>
      <c r="C44" s="148">
        <f t="shared" si="7"/>
        <v>0</v>
      </c>
      <c r="D44" s="14"/>
      <c r="E44" s="14"/>
      <c r="F44" s="14"/>
      <c r="G44" s="14"/>
      <c r="H44" s="14"/>
      <c r="I44" s="14"/>
      <c r="J44" s="14"/>
    </row>
    <row r="45" spans="1:10" x14ac:dyDescent="0.25">
      <c r="A45" s="53" t="str">
        <f t="shared" si="5"/>
        <v>noviembre</v>
      </c>
      <c r="B45" s="148">
        <f t="shared" si="6"/>
        <v>0</v>
      </c>
      <c r="C45" s="148">
        <f t="shared" si="7"/>
        <v>0</v>
      </c>
      <c r="D45" s="14"/>
      <c r="E45" s="14"/>
      <c r="F45" s="14"/>
      <c r="G45" s="14"/>
      <c r="H45" s="14"/>
      <c r="I45" s="14"/>
      <c r="J45" s="14"/>
    </row>
    <row r="46" spans="1:10" x14ac:dyDescent="0.25">
      <c r="A46" s="53" t="str">
        <f t="shared" si="5"/>
        <v>diciembre</v>
      </c>
      <c r="B46" s="148">
        <f t="shared" si="6"/>
        <v>0</v>
      </c>
      <c r="C46" s="148">
        <f t="shared" si="7"/>
        <v>0</v>
      </c>
      <c r="D46" s="14"/>
      <c r="E46" s="14"/>
      <c r="F46" s="14"/>
      <c r="G46" s="14"/>
      <c r="H46" s="14"/>
      <c r="I46" s="14"/>
      <c r="J46" s="14"/>
    </row>
    <row r="47" spans="1:10" x14ac:dyDescent="0.25">
      <c r="A47" s="57" t="str">
        <f t="shared" si="5"/>
        <v>TOTAL / PROMEDIO</v>
      </c>
      <c r="B47" s="149">
        <f>SUM(B35:B46)</f>
        <v>0</v>
      </c>
      <c r="C47" s="149">
        <f>SUM(C35:C46)</f>
        <v>0</v>
      </c>
      <c r="D47" s="14"/>
      <c r="E47" s="14"/>
      <c r="F47" s="14"/>
      <c r="G47" s="14"/>
      <c r="H47" s="14"/>
      <c r="I47" s="14"/>
      <c r="J47" s="14"/>
    </row>
    <row r="48" spans="1:10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.75" x14ac:dyDescent="0.25">
      <c r="A50" s="181" t="s">
        <v>201</v>
      </c>
      <c r="B50" s="181"/>
      <c r="C50" s="181"/>
      <c r="D50" s="181"/>
      <c r="E50" s="181"/>
      <c r="F50" s="181"/>
      <c r="G50" s="181"/>
      <c r="H50" s="181"/>
      <c r="I50" s="181"/>
      <c r="J50" s="181"/>
    </row>
    <row r="51" spans="1:10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s="4" customFormat="1" x14ac:dyDescent="0.25">
      <c r="A52" s="14" t="s">
        <v>208</v>
      </c>
      <c r="B52" s="86"/>
      <c r="C52" s="14" t="s">
        <v>133</v>
      </c>
      <c r="D52" s="14"/>
      <c r="E52" s="14"/>
      <c r="F52" s="14"/>
      <c r="G52" s="14"/>
      <c r="H52" s="14"/>
      <c r="I52" s="14"/>
      <c r="J52" s="14"/>
    </row>
    <row r="53" spans="1:10" s="4" customFormat="1" x14ac:dyDescent="0.25">
      <c r="A53" s="14" t="s">
        <v>209</v>
      </c>
      <c r="B53" s="86"/>
      <c r="C53" s="14" t="s">
        <v>210</v>
      </c>
      <c r="D53" s="14"/>
      <c r="E53" s="14"/>
      <c r="F53" s="14"/>
      <c r="G53" s="14"/>
      <c r="H53" s="14"/>
      <c r="I53" s="14"/>
      <c r="J53" s="14"/>
    </row>
    <row r="54" spans="1:10" s="4" customFormat="1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s="4" customFormat="1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s="4" customFormat="1" ht="19.5" customHeight="1" x14ac:dyDescent="0.25">
      <c r="A56" s="90" t="s">
        <v>202</v>
      </c>
      <c r="B56" s="152"/>
      <c r="C56" s="90" t="s">
        <v>124</v>
      </c>
      <c r="D56" s="194" t="s">
        <v>203</v>
      </c>
      <c r="E56" s="194"/>
      <c r="F56" s="194"/>
      <c r="G56" s="194"/>
      <c r="H56" s="194"/>
      <c r="I56" s="194"/>
      <c r="J56" s="194"/>
    </row>
    <row r="57" spans="1:10" s="4" customFormat="1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s="4" customFormat="1" x14ac:dyDescent="0.25">
      <c r="A58" s="153"/>
      <c r="B58" s="14"/>
      <c r="C58" s="14"/>
      <c r="D58" s="14"/>
      <c r="E58" s="14"/>
      <c r="F58" s="14"/>
      <c r="G58" s="14"/>
      <c r="H58" s="14"/>
      <c r="I58" s="14"/>
      <c r="J58" s="14"/>
    </row>
    <row r="59" spans="1:10" x14ac:dyDescent="0.25">
      <c r="A59" s="14" t="s">
        <v>141</v>
      </c>
      <c r="B59" s="86" t="s">
        <v>61</v>
      </c>
      <c r="C59" s="87" t="s">
        <v>142</v>
      </c>
      <c r="D59" s="14"/>
      <c r="E59" s="14"/>
      <c r="F59" s="14"/>
      <c r="G59" s="14"/>
      <c r="H59" s="14"/>
      <c r="I59" s="14"/>
      <c r="J59" s="14"/>
    </row>
    <row r="60" spans="1:10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x14ac:dyDescent="0.25">
      <c r="A61" s="14" t="s">
        <v>143</v>
      </c>
      <c r="B61" s="14">
        <f>IF(B59=Hipotesis!A7,0,IF('MAE Control Energia y Demanda'!B48=Hipotesis!A15,Hipotesis!C16,IF(B59=Hipotesis!A20,Hipotesis!C21,0)))</f>
        <v>0</v>
      </c>
      <c r="C61" s="14"/>
      <c r="D61" s="14"/>
      <c r="E61" s="14"/>
      <c r="F61" s="14"/>
      <c r="G61" s="14"/>
      <c r="H61" s="14"/>
      <c r="I61" s="14"/>
      <c r="J61" s="14"/>
    </row>
    <row r="62" spans="1:10" x14ac:dyDescent="0.25">
      <c r="A62" s="14" t="s">
        <v>144</v>
      </c>
      <c r="B62" s="14">
        <f>IF(B59=Hipotesis!A7,Hipotesis!C12,IF('MAE Control Energia y Demanda'!B48=Hipotesis!A15,Hipotesis!C17,IF(B59=Hipotesis!A20,Hipotesis!C22,0)))</f>
        <v>0</v>
      </c>
      <c r="C62" s="14"/>
      <c r="D62" s="14"/>
      <c r="E62" s="14"/>
      <c r="F62" s="14"/>
      <c r="G62" s="14"/>
      <c r="H62" s="14"/>
      <c r="I62" s="14"/>
      <c r="J62" s="14"/>
    </row>
    <row r="63" spans="1:10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45" x14ac:dyDescent="0.25">
      <c r="A64" s="56" t="str">
        <f t="shared" ref="A64:A77" si="8">A34</f>
        <v xml:space="preserve">Fechas </v>
      </c>
      <c r="B64" s="56" t="s">
        <v>204</v>
      </c>
      <c r="C64" s="56" t="s">
        <v>205</v>
      </c>
      <c r="D64" s="56" t="s">
        <v>206</v>
      </c>
      <c r="E64" s="80" t="s">
        <v>211</v>
      </c>
      <c r="F64" s="80" t="s">
        <v>218</v>
      </c>
      <c r="G64" s="14"/>
      <c r="H64" s="14"/>
      <c r="I64" s="14"/>
      <c r="J64" s="14"/>
    </row>
    <row r="65" spans="1:10" x14ac:dyDescent="0.25">
      <c r="A65" s="53" t="str">
        <f t="shared" si="8"/>
        <v>enero</v>
      </c>
      <c r="B65" s="154">
        <f t="shared" ref="B65:B76" si="9">$B$62*I15</f>
        <v>0</v>
      </c>
      <c r="C65" s="154" t="str">
        <f>IF(ISERR($B$61*J15)=TRUE,"-",$B$61*J15)</f>
        <v>-</v>
      </c>
      <c r="D65" s="154">
        <f t="shared" ref="D65:D76" si="10">$B$56*C35</f>
        <v>0</v>
      </c>
      <c r="E65" s="154">
        <f>$B$53/12</f>
        <v>0</v>
      </c>
      <c r="F65" s="154" t="str">
        <f>IF(ISERR(B65+C65-D65-E65)=TRUE,"-",B65+C65-D65-E65)</f>
        <v>-</v>
      </c>
      <c r="G65" s="14"/>
      <c r="H65" s="14"/>
      <c r="I65" s="14"/>
      <c r="J65" s="14"/>
    </row>
    <row r="66" spans="1:10" x14ac:dyDescent="0.25">
      <c r="A66" s="53" t="str">
        <f t="shared" si="8"/>
        <v>febrero</v>
      </c>
      <c r="B66" s="154">
        <f t="shared" si="9"/>
        <v>0</v>
      </c>
      <c r="C66" s="154" t="str">
        <f t="shared" ref="C66:C76" si="11">IF(ISERR($B$61*J16)=TRUE,"-",$B$61*J16)</f>
        <v>-</v>
      </c>
      <c r="D66" s="154">
        <f t="shared" si="10"/>
        <v>0</v>
      </c>
      <c r="E66" s="154">
        <f t="shared" ref="E66:E76" si="12">$B$53/12</f>
        <v>0</v>
      </c>
      <c r="F66" s="154" t="str">
        <f t="shared" ref="F66:F76" si="13">IF(ISERR(B66+C66-D66-E66)=TRUE,"-",B66+C66-D66-E66)</f>
        <v>-</v>
      </c>
      <c r="G66" s="14"/>
      <c r="H66" s="14"/>
      <c r="I66" s="14"/>
      <c r="J66" s="14"/>
    </row>
    <row r="67" spans="1:10" x14ac:dyDescent="0.25">
      <c r="A67" s="53" t="str">
        <f t="shared" si="8"/>
        <v>marzo</v>
      </c>
      <c r="B67" s="154">
        <f t="shared" si="9"/>
        <v>0</v>
      </c>
      <c r="C67" s="154" t="str">
        <f t="shared" si="11"/>
        <v>-</v>
      </c>
      <c r="D67" s="154">
        <f t="shared" si="10"/>
        <v>0</v>
      </c>
      <c r="E67" s="154">
        <f t="shared" si="12"/>
        <v>0</v>
      </c>
      <c r="F67" s="154" t="str">
        <f t="shared" si="13"/>
        <v>-</v>
      </c>
      <c r="G67" s="14"/>
      <c r="H67" s="14"/>
      <c r="I67" s="14"/>
      <c r="J67" s="14"/>
    </row>
    <row r="68" spans="1:10" x14ac:dyDescent="0.25">
      <c r="A68" s="53" t="str">
        <f t="shared" si="8"/>
        <v>abril</v>
      </c>
      <c r="B68" s="154">
        <f t="shared" si="9"/>
        <v>0</v>
      </c>
      <c r="C68" s="154" t="str">
        <f t="shared" si="11"/>
        <v>-</v>
      </c>
      <c r="D68" s="154">
        <f t="shared" si="10"/>
        <v>0</v>
      </c>
      <c r="E68" s="154">
        <f t="shared" si="12"/>
        <v>0</v>
      </c>
      <c r="F68" s="154" t="str">
        <f t="shared" si="13"/>
        <v>-</v>
      </c>
      <c r="G68" s="14"/>
      <c r="H68" s="14"/>
      <c r="I68" s="14"/>
      <c r="J68" s="14"/>
    </row>
    <row r="69" spans="1:10" x14ac:dyDescent="0.25">
      <c r="A69" s="53" t="str">
        <f t="shared" si="8"/>
        <v>mayo</v>
      </c>
      <c r="B69" s="154">
        <f t="shared" si="9"/>
        <v>0</v>
      </c>
      <c r="C69" s="154" t="str">
        <f t="shared" si="11"/>
        <v>-</v>
      </c>
      <c r="D69" s="154">
        <f t="shared" si="10"/>
        <v>0</v>
      </c>
      <c r="E69" s="154">
        <f t="shared" si="12"/>
        <v>0</v>
      </c>
      <c r="F69" s="154" t="str">
        <f t="shared" si="13"/>
        <v>-</v>
      </c>
      <c r="G69" s="14"/>
      <c r="H69" s="14"/>
      <c r="I69" s="14"/>
      <c r="J69" s="14"/>
    </row>
    <row r="70" spans="1:10" x14ac:dyDescent="0.25">
      <c r="A70" s="53" t="str">
        <f t="shared" si="8"/>
        <v>junio</v>
      </c>
      <c r="B70" s="154">
        <f t="shared" si="9"/>
        <v>0</v>
      </c>
      <c r="C70" s="154" t="str">
        <f t="shared" si="11"/>
        <v>-</v>
      </c>
      <c r="D70" s="154">
        <f t="shared" si="10"/>
        <v>0</v>
      </c>
      <c r="E70" s="154">
        <f t="shared" si="12"/>
        <v>0</v>
      </c>
      <c r="F70" s="154" t="str">
        <f t="shared" si="13"/>
        <v>-</v>
      </c>
      <c r="G70" s="14"/>
      <c r="H70" s="14"/>
      <c r="I70" s="14"/>
      <c r="J70" s="14"/>
    </row>
    <row r="71" spans="1:10" x14ac:dyDescent="0.25">
      <c r="A71" s="53" t="str">
        <f t="shared" si="8"/>
        <v>julio</v>
      </c>
      <c r="B71" s="154">
        <f t="shared" si="9"/>
        <v>0</v>
      </c>
      <c r="C71" s="154" t="str">
        <f t="shared" si="11"/>
        <v>-</v>
      </c>
      <c r="D71" s="154">
        <f t="shared" si="10"/>
        <v>0</v>
      </c>
      <c r="E71" s="154">
        <f t="shared" si="12"/>
        <v>0</v>
      </c>
      <c r="F71" s="154" t="str">
        <f t="shared" si="13"/>
        <v>-</v>
      </c>
      <c r="G71" s="14"/>
      <c r="H71" s="14"/>
      <c r="I71" s="14"/>
      <c r="J71" s="14"/>
    </row>
    <row r="72" spans="1:10" x14ac:dyDescent="0.25">
      <c r="A72" s="53" t="str">
        <f t="shared" si="8"/>
        <v>agosto</v>
      </c>
      <c r="B72" s="154">
        <f t="shared" si="9"/>
        <v>0</v>
      </c>
      <c r="C72" s="154" t="str">
        <f t="shared" si="11"/>
        <v>-</v>
      </c>
      <c r="D72" s="154">
        <f t="shared" si="10"/>
        <v>0</v>
      </c>
      <c r="E72" s="154">
        <f t="shared" si="12"/>
        <v>0</v>
      </c>
      <c r="F72" s="154" t="str">
        <f t="shared" si="13"/>
        <v>-</v>
      </c>
      <c r="G72" s="14"/>
      <c r="H72" s="14"/>
      <c r="I72" s="14"/>
      <c r="J72" s="14"/>
    </row>
    <row r="73" spans="1:10" x14ac:dyDescent="0.25">
      <c r="A73" s="53" t="str">
        <f t="shared" si="8"/>
        <v>septiembre</v>
      </c>
      <c r="B73" s="154">
        <f t="shared" si="9"/>
        <v>0</v>
      </c>
      <c r="C73" s="154" t="str">
        <f t="shared" si="11"/>
        <v>-</v>
      </c>
      <c r="D73" s="154">
        <f t="shared" si="10"/>
        <v>0</v>
      </c>
      <c r="E73" s="154">
        <f t="shared" si="12"/>
        <v>0</v>
      </c>
      <c r="F73" s="154" t="str">
        <f t="shared" si="13"/>
        <v>-</v>
      </c>
      <c r="G73" s="14"/>
      <c r="H73" s="14"/>
      <c r="I73" s="14"/>
      <c r="J73" s="14"/>
    </row>
    <row r="74" spans="1:10" x14ac:dyDescent="0.25">
      <c r="A74" s="53" t="str">
        <f t="shared" si="8"/>
        <v>octubre</v>
      </c>
      <c r="B74" s="154">
        <f t="shared" si="9"/>
        <v>0</v>
      </c>
      <c r="C74" s="154" t="str">
        <f t="shared" si="11"/>
        <v>-</v>
      </c>
      <c r="D74" s="154">
        <f t="shared" si="10"/>
        <v>0</v>
      </c>
      <c r="E74" s="154">
        <f t="shared" si="12"/>
        <v>0</v>
      </c>
      <c r="F74" s="154" t="str">
        <f t="shared" si="13"/>
        <v>-</v>
      </c>
      <c r="G74" s="14"/>
      <c r="H74" s="14"/>
      <c r="I74" s="14"/>
      <c r="J74" s="14"/>
    </row>
    <row r="75" spans="1:10" x14ac:dyDescent="0.25">
      <c r="A75" s="53" t="str">
        <f t="shared" si="8"/>
        <v>noviembre</v>
      </c>
      <c r="B75" s="154">
        <f t="shared" si="9"/>
        <v>0</v>
      </c>
      <c r="C75" s="154" t="str">
        <f t="shared" si="11"/>
        <v>-</v>
      </c>
      <c r="D75" s="154">
        <f t="shared" si="10"/>
        <v>0</v>
      </c>
      <c r="E75" s="154">
        <f t="shared" si="12"/>
        <v>0</v>
      </c>
      <c r="F75" s="154" t="str">
        <f t="shared" si="13"/>
        <v>-</v>
      </c>
      <c r="G75" s="14"/>
      <c r="H75" s="14"/>
      <c r="I75" s="14"/>
      <c r="J75" s="14"/>
    </row>
    <row r="76" spans="1:10" x14ac:dyDescent="0.25">
      <c r="A76" s="53" t="str">
        <f t="shared" si="8"/>
        <v>diciembre</v>
      </c>
      <c r="B76" s="154">
        <f t="shared" si="9"/>
        <v>0</v>
      </c>
      <c r="C76" s="154" t="str">
        <f t="shared" si="11"/>
        <v>-</v>
      </c>
      <c r="D76" s="154">
        <f t="shared" si="10"/>
        <v>0</v>
      </c>
      <c r="E76" s="154">
        <f t="shared" si="12"/>
        <v>0</v>
      </c>
      <c r="F76" s="154" t="str">
        <f t="shared" si="13"/>
        <v>-</v>
      </c>
      <c r="G76" s="14"/>
      <c r="H76" s="14"/>
      <c r="I76" s="14"/>
      <c r="J76" s="14"/>
    </row>
    <row r="77" spans="1:10" x14ac:dyDescent="0.25">
      <c r="A77" s="57" t="str">
        <f t="shared" si="8"/>
        <v>TOTAL / PROMEDIO</v>
      </c>
      <c r="B77" s="155">
        <f>SUM(B65:B76)</f>
        <v>0</v>
      </c>
      <c r="C77" s="155">
        <f t="shared" ref="C77:F77" si="14">SUM(C65:C76)</f>
        <v>0</v>
      </c>
      <c r="D77" s="155">
        <f t="shared" si="14"/>
        <v>0</v>
      </c>
      <c r="E77" s="155">
        <f t="shared" si="14"/>
        <v>0</v>
      </c>
      <c r="F77" s="155">
        <f t="shared" si="14"/>
        <v>0</v>
      </c>
      <c r="G77" s="14"/>
      <c r="H77" s="14"/>
      <c r="I77" s="14"/>
      <c r="J77" s="14"/>
    </row>
    <row r="78" spans="1:10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s="4" customFormat="1" ht="32.25" customHeight="1" x14ac:dyDescent="0.25">
      <c r="A80" s="78" t="s">
        <v>214</v>
      </c>
      <c r="B80" s="188" t="s">
        <v>219</v>
      </c>
      <c r="C80" s="188"/>
      <c r="D80" s="188"/>
      <c r="E80" s="188"/>
      <c r="F80" s="188"/>
      <c r="G80" s="188"/>
      <c r="H80" s="188"/>
      <c r="I80" s="188"/>
      <c r="J80" s="188"/>
    </row>
    <row r="81" spans="1:10" s="4" customFormat="1" x14ac:dyDescent="0.25">
      <c r="A81" s="60"/>
      <c r="B81" s="61" t="s">
        <v>220</v>
      </c>
      <c r="C81" s="25"/>
      <c r="D81" s="111">
        <f>B77+(C77/12*10)-D77-E77</f>
        <v>0</v>
      </c>
      <c r="E81" s="61" t="s">
        <v>147</v>
      </c>
      <c r="F81" s="14"/>
      <c r="G81" s="14"/>
      <c r="H81" s="14"/>
      <c r="I81" s="14"/>
      <c r="J81" s="14"/>
    </row>
    <row r="82" spans="1:10" s="4" customFormat="1" x14ac:dyDescent="0.25">
      <c r="A82" s="60"/>
      <c r="B82" s="14"/>
      <c r="C82" s="14"/>
      <c r="D82" s="14"/>
      <c r="E82" s="14"/>
      <c r="F82" s="14"/>
      <c r="G82" s="14"/>
      <c r="H82" s="14"/>
      <c r="I82" s="14"/>
      <c r="J82" s="14"/>
    </row>
    <row r="83" spans="1:10" x14ac:dyDescent="0.25">
      <c r="A83" s="14"/>
      <c r="B83" s="61" t="s">
        <v>212</v>
      </c>
      <c r="C83" s="14"/>
      <c r="D83" s="161" t="str">
        <f>IF(ISERR(B52/D81)=TRUE,"-",B52/D81)</f>
        <v>-</v>
      </c>
      <c r="E83" s="61" t="s">
        <v>213</v>
      </c>
      <c r="F83" s="14"/>
      <c r="G83" s="14"/>
      <c r="H83" s="14"/>
      <c r="I83" s="14"/>
      <c r="J83" s="14"/>
    </row>
    <row r="84" spans="1:10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s="4" customFormat="1" x14ac:dyDescent="0.25">
      <c r="A86" s="81"/>
      <c r="B86" s="81"/>
      <c r="C86" s="81"/>
      <c r="D86" s="81"/>
      <c r="E86" s="81"/>
      <c r="F86" s="81"/>
      <c r="G86" s="81"/>
      <c r="H86" s="81"/>
      <c r="I86" s="81"/>
      <c r="J86" s="81"/>
    </row>
    <row r="87" spans="1:10" s="4" customFormat="1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.75" x14ac:dyDescent="0.25">
      <c r="A88" s="140" t="s">
        <v>96</v>
      </c>
      <c r="B88" s="14" t="s">
        <v>215</v>
      </c>
      <c r="C88" s="14"/>
      <c r="D88" s="14"/>
      <c r="E88" s="14"/>
      <c r="F88" s="14"/>
      <c r="G88" s="14"/>
      <c r="H88" s="14"/>
      <c r="I88" s="14"/>
      <c r="J88" s="14"/>
    </row>
    <row r="89" spans="1:10" s="4" customFormat="1" ht="15.75" x14ac:dyDescent="0.25">
      <c r="A89" s="140"/>
      <c r="B89" s="14"/>
      <c r="C89" s="14"/>
      <c r="D89" s="14"/>
      <c r="E89" s="14"/>
      <c r="F89" s="14"/>
      <c r="G89" s="14"/>
      <c r="H89" s="14"/>
      <c r="I89" s="14"/>
      <c r="J89" s="14"/>
    </row>
    <row r="90" spans="1:10" ht="30" customHeight="1" x14ac:dyDescent="0.25">
      <c r="A90" s="90" t="s">
        <v>191</v>
      </c>
      <c r="B90" s="141"/>
      <c r="C90" s="142" t="s">
        <v>80</v>
      </c>
      <c r="D90" s="194" t="s">
        <v>243</v>
      </c>
      <c r="E90" s="194"/>
      <c r="F90" s="194"/>
      <c r="G90" s="194"/>
      <c r="H90" s="194"/>
      <c r="I90" s="194"/>
      <c r="J90" s="194"/>
    </row>
    <row r="91" spans="1:10" s="8" customFormat="1" x14ac:dyDescent="0.25">
      <c r="A91" s="90"/>
      <c r="B91" s="143"/>
      <c r="C91" s="142"/>
      <c r="D91" s="144"/>
      <c r="E91" s="144"/>
      <c r="F91" s="144"/>
      <c r="G91" s="144"/>
      <c r="H91" s="144"/>
      <c r="I91" s="144"/>
      <c r="J91" s="144"/>
    </row>
    <row r="92" spans="1:10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</row>
    <row r="93" spans="1:10" ht="75" x14ac:dyDescent="0.25">
      <c r="A93" s="80" t="s">
        <v>39</v>
      </c>
      <c r="B93" s="80" t="s">
        <v>192</v>
      </c>
      <c r="C93" s="80" t="s">
        <v>216</v>
      </c>
      <c r="D93" s="80" t="s">
        <v>217</v>
      </c>
      <c r="E93" s="156" t="s">
        <v>221</v>
      </c>
      <c r="F93" s="17"/>
      <c r="G93" s="14"/>
      <c r="H93" s="14"/>
      <c r="I93" s="14"/>
      <c r="J93" s="14"/>
    </row>
    <row r="94" spans="1:10" x14ac:dyDescent="0.25">
      <c r="A94" s="162" t="str">
        <f>'1. Datos entrada'!H73</f>
        <v>-</v>
      </c>
      <c r="B94" s="157">
        <f>B90</f>
        <v>0</v>
      </c>
      <c r="C94" s="73">
        <f>'1. Datos entrada'!D73</f>
        <v>0</v>
      </c>
      <c r="D94" s="19">
        <f>C94</f>
        <v>0</v>
      </c>
      <c r="E94" s="14"/>
      <c r="F94" s="14"/>
      <c r="G94" s="14"/>
      <c r="H94" s="14"/>
      <c r="I94" s="14"/>
      <c r="J94" s="14"/>
    </row>
    <row r="95" spans="1:10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</row>
    <row r="96" spans="1:10" s="4" customFormat="1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</row>
    <row r="97" spans="1:10" x14ac:dyDescent="0.25">
      <c r="A97" s="14" t="s">
        <v>196</v>
      </c>
      <c r="B97" s="151"/>
      <c r="C97" s="87" t="s">
        <v>197</v>
      </c>
      <c r="D97" s="14"/>
      <c r="E97" s="14"/>
      <c r="F97" s="14"/>
      <c r="G97" s="14"/>
      <c r="H97" s="14"/>
      <c r="I97" s="14"/>
      <c r="J97" s="14"/>
    </row>
    <row r="98" spans="1:10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</row>
    <row r="99" spans="1:10" x14ac:dyDescent="0.25">
      <c r="A99" s="14" t="s">
        <v>208</v>
      </c>
      <c r="B99" s="86"/>
      <c r="C99" s="14" t="s">
        <v>133</v>
      </c>
      <c r="D99" s="14"/>
      <c r="E99" s="14"/>
      <c r="F99" s="14"/>
      <c r="G99" s="14"/>
      <c r="H99" s="14"/>
      <c r="I99" s="14"/>
      <c r="J99" s="14"/>
    </row>
    <row r="100" spans="1:10" x14ac:dyDescent="0.25">
      <c r="A100" s="14" t="s">
        <v>209</v>
      </c>
      <c r="B100" s="86"/>
      <c r="C100" s="14" t="s">
        <v>210</v>
      </c>
      <c r="D100" s="14"/>
      <c r="E100" s="14"/>
      <c r="F100" s="14"/>
      <c r="G100" s="14"/>
      <c r="H100" s="14"/>
      <c r="I100" s="14"/>
      <c r="J100" s="14"/>
    </row>
    <row r="101" spans="1:10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</row>
    <row r="102" spans="1:10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</row>
    <row r="103" spans="1:10" s="4" customFormat="1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</row>
    <row r="104" spans="1:10" x14ac:dyDescent="0.25">
      <c r="A104" s="90" t="s">
        <v>202</v>
      </c>
      <c r="B104" s="152"/>
      <c r="C104" s="90" t="s">
        <v>124</v>
      </c>
      <c r="D104" s="194" t="s">
        <v>203</v>
      </c>
      <c r="E104" s="194"/>
      <c r="F104" s="194"/>
      <c r="G104" s="194"/>
      <c r="H104" s="194"/>
      <c r="I104" s="194"/>
      <c r="J104" s="194"/>
    </row>
    <row r="105" spans="1:10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</row>
    <row r="106" spans="1:10" x14ac:dyDescent="0.25">
      <c r="A106" s="14" t="s">
        <v>64</v>
      </c>
      <c r="B106" s="14"/>
      <c r="C106" s="14"/>
      <c r="D106" s="14"/>
      <c r="E106" s="14"/>
      <c r="F106" s="14"/>
      <c r="G106" s="14"/>
      <c r="H106" s="14"/>
      <c r="I106" s="14"/>
      <c r="J106" s="14"/>
    </row>
    <row r="107" spans="1:10" x14ac:dyDescent="0.25">
      <c r="A107" s="14" t="str">
        <f>Hipotesis!B26</f>
        <v>Cargo kW de demanda facturable</v>
      </c>
      <c r="B107" s="158">
        <f>Hipotesis!C26</f>
        <v>0</v>
      </c>
      <c r="C107" s="159" t="str">
        <f>Hipotesis!D26</f>
        <v>$/kW</v>
      </c>
      <c r="D107" s="14"/>
      <c r="E107" s="14"/>
      <c r="F107" s="14"/>
      <c r="G107" s="14"/>
      <c r="H107" s="14"/>
      <c r="I107" s="14"/>
      <c r="J107" s="14"/>
    </row>
    <row r="108" spans="1:10" x14ac:dyDescent="0.25">
      <c r="A108" s="14" t="str">
        <f>Hipotesis!B27</f>
        <v>Cargo por kWh de energía punta</v>
      </c>
      <c r="B108" s="158">
        <f>Hipotesis!C27</f>
        <v>0</v>
      </c>
      <c r="C108" s="159" t="str">
        <f>Hipotesis!D27</f>
        <v>$/kWh</v>
      </c>
      <c r="D108" s="14"/>
      <c r="E108" s="14"/>
      <c r="F108" s="14"/>
      <c r="G108" s="14"/>
      <c r="H108" s="14"/>
      <c r="I108" s="14"/>
      <c r="J108" s="14"/>
    </row>
    <row r="109" spans="1:10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</row>
    <row r="110" spans="1:10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</row>
    <row r="111" spans="1:10" s="4" customFormat="1" x14ac:dyDescent="0.25">
      <c r="A111" s="87" t="s">
        <v>219</v>
      </c>
      <c r="B111" s="14"/>
      <c r="C111" s="14"/>
      <c r="D111" s="14"/>
      <c r="E111" s="14"/>
      <c r="F111" s="14"/>
      <c r="G111" s="14"/>
      <c r="H111" s="14"/>
      <c r="I111" s="14"/>
      <c r="J111" s="14"/>
    </row>
    <row r="112" spans="1:10" s="4" customFormat="1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</row>
    <row r="113" spans="1:10" ht="45" x14ac:dyDescent="0.25">
      <c r="A113" s="56" t="s">
        <v>204</v>
      </c>
      <c r="B113" s="56" t="s">
        <v>205</v>
      </c>
      <c r="C113" s="56" t="s">
        <v>206</v>
      </c>
      <c r="D113" s="80" t="s">
        <v>211</v>
      </c>
      <c r="E113" s="80" t="s">
        <v>218</v>
      </c>
      <c r="F113" s="14"/>
      <c r="G113" s="14"/>
      <c r="H113" s="14"/>
      <c r="I113" s="14"/>
      <c r="J113" s="14"/>
    </row>
    <row r="114" spans="1:10" x14ac:dyDescent="0.25">
      <c r="A114" s="160">
        <f>B108*D94</f>
        <v>0</v>
      </c>
      <c r="B114" s="163" t="str">
        <f>IF(ISERR((A94-B94+Hipotesis!C35*MAX(('1. Datos entrada'!G73-(A94-B94)),0)+Hipotesis!D35*MAX('1. Datos entrada'!F73-(MAX((A94-B94),'1. Datos entrada'!G73)),0))*Hipotesis!C26*(12-2))=TRUE,"-",(A94-B94+Hipotesis!C35*MAX(('1. Datos entrada'!G73-(A94-B94)),0)+Hipotesis!D35*MAX('1. Datos entrada'!F73-(MAX((A94-B94),'1. Datos entrada'!G73)),0))*Hipotesis!C26*(12-2))</f>
        <v>-</v>
      </c>
      <c r="C114" s="160">
        <f>D94/(1-B97)*B104</f>
        <v>0</v>
      </c>
      <c r="D114" s="160">
        <f>B100</f>
        <v>0</v>
      </c>
      <c r="E114" s="164" t="str">
        <f>IF(ISERR(B114+A114-C114-D114)=TRUE,"-",B114+A114-C114-D114)</f>
        <v>-</v>
      </c>
      <c r="F114" s="14"/>
      <c r="G114" s="14"/>
      <c r="H114" s="14"/>
      <c r="I114" s="14"/>
      <c r="J114" s="14"/>
    </row>
    <row r="115" spans="1:10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</row>
    <row r="116" spans="1:10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</row>
    <row r="117" spans="1:10" x14ac:dyDescent="0.25">
      <c r="A117" s="60" t="s">
        <v>214</v>
      </c>
      <c r="B117" s="61" t="s">
        <v>220</v>
      </c>
      <c r="C117" s="25"/>
      <c r="D117" s="165" t="str">
        <f>E114</f>
        <v>-</v>
      </c>
      <c r="E117" s="61" t="s">
        <v>147</v>
      </c>
      <c r="F117" s="14"/>
      <c r="G117" s="14"/>
      <c r="H117" s="14"/>
      <c r="I117" s="14"/>
      <c r="J117" s="14"/>
    </row>
    <row r="118" spans="1:10" x14ac:dyDescent="0.25">
      <c r="A118" s="60"/>
      <c r="B118" s="14"/>
      <c r="C118" s="14"/>
      <c r="D118" s="166"/>
      <c r="E118" s="14"/>
      <c r="F118" s="14"/>
      <c r="G118" s="14"/>
      <c r="H118" s="14"/>
      <c r="I118" s="14"/>
      <c r="J118" s="14"/>
    </row>
    <row r="119" spans="1:10" x14ac:dyDescent="0.25">
      <c r="A119" s="60"/>
      <c r="B119" s="61" t="s">
        <v>212</v>
      </c>
      <c r="C119" s="14"/>
      <c r="D119" s="161" t="str">
        <f>IF(ISERR(B99/D117)=TRUE,"-",B99/D117)</f>
        <v>-</v>
      </c>
      <c r="E119" s="61" t="s">
        <v>213</v>
      </c>
      <c r="F119" s="14"/>
      <c r="G119" s="14"/>
      <c r="H119" s="14"/>
      <c r="I119" s="14"/>
      <c r="J119" s="14"/>
    </row>
    <row r="120" spans="1:10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</row>
    <row r="121" spans="1:10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</row>
  </sheetData>
  <mergeCells count="10">
    <mergeCell ref="D90:J90"/>
    <mergeCell ref="D104:J104"/>
    <mergeCell ref="A9:J9"/>
    <mergeCell ref="A1:J1"/>
    <mergeCell ref="A3:J3"/>
    <mergeCell ref="A30:J30"/>
    <mergeCell ref="A50:J50"/>
    <mergeCell ref="D56:J56"/>
    <mergeCell ref="D11:J11"/>
    <mergeCell ref="B80:J80"/>
  </mergeCells>
  <dataValidations disablePrompts="1" count="1">
    <dataValidation type="list" allowBlank="1" showInputMessage="1" showErrorMessage="1" sqref="B59">
      <formula1>"Tarifa 02, Tarifa 03, Tarifa OM"</formula1>
    </dataValidation>
  </dataValidations>
  <pageMargins left="0.7" right="0.7" top="1.64375" bottom="0.75" header="0.3" footer="0.3"/>
  <pageSetup scale="66" fitToHeight="0" orientation="landscape" r:id="rId1"/>
  <headerFooter>
    <oddHeader>&amp;C&amp;G&amp;R&amp;"Arial,Negrita Cursiva"TARIFAS ELÉCTRICAS</oddHeader>
  </headerFooter>
  <rowBreaks count="3" manualBreakCount="3">
    <brk id="29" max="16383" man="1"/>
    <brk id="49" max="16383" man="1"/>
    <brk id="85" max="16383" man="1"/>
  </rowBreak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1. Datos entrada</vt:lpstr>
      <vt:lpstr>2. Análisis de consumos</vt:lpstr>
      <vt:lpstr>Hipotesis</vt:lpstr>
      <vt:lpstr>MAE Control Energia y Demanda</vt:lpstr>
      <vt:lpstr>MAE Banco de capacitores</vt:lpstr>
      <vt:lpstr>MAE Peak Shaving</vt:lpstr>
      <vt:lpstr>'1. Datos entrada'!Área_de_impresión</vt:lpstr>
      <vt:lpstr>'2. Análisis de consumos'!Área_de_impresión</vt:lpstr>
      <vt:lpstr>Hipotesis!Área_de_impresión</vt:lpstr>
      <vt:lpstr>'MAE Banco de capacitores'!Área_de_impresión</vt:lpstr>
      <vt:lpstr>'MAE Control Energia y Demanda'!Área_de_impresión</vt:lpstr>
      <vt:lpstr>'MAE Peak Shaving'!Área_de_impresión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Nadege Richards</dc:creator>
  <cp:lastModifiedBy>Nadege Richards</cp:lastModifiedBy>
  <cp:lastPrinted>2015-05-28T22:29:10Z</cp:lastPrinted>
  <dcterms:created xsi:type="dcterms:W3CDTF">2015-05-02T16:23:14Z</dcterms:created>
  <dcterms:modified xsi:type="dcterms:W3CDTF">2015-06-20T02:42:17Z</dcterms:modified>
</cp:coreProperties>
</file>